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18024A1 - 18024A1- Demoli..." sheetId="2" r:id="rId2"/>
    <sheet name="Pokyny pro vyplnění" sheetId="3" r:id="rId3"/>
  </sheets>
  <definedNames>
    <definedName name="_xlnm.Print_Area" localSheetId="0">'Rekapitulace stavby'!$D$4:$AO$33,'Rekapitulace stavby'!$C$39:$AQ$53</definedName>
    <definedName name="_xlnm.Print_Titles" localSheetId="0">'Rekapitulace stavby'!$49:$49</definedName>
    <definedName name="_xlnm._FilterDatabase" localSheetId="1" hidden="1">'18024A1 - 18024A1- Demoli...'!$C$80:$K$159</definedName>
    <definedName name="_xlnm.Print_Area" localSheetId="1">'18024A1 - 18024A1- Demoli...'!$C$4:$J$34,'18024A1 - 18024A1- Demoli...'!$C$40:$J$64,'18024A1 - 18024A1- Demoli...'!$C$70:$K$159</definedName>
    <definedName name="_xlnm.Print_Titles" localSheetId="1">'18024A1 - 18024A1- Demoli...'!$80:$80</definedName>
    <definedName name="_xlnm.Print_Area" localSheetId="2">'Pokyny pro vyplnění'!$B$2:$K$69,'Pokyny pro vyplnění'!$B$72:$K$116,'Pokyny pro vyplnění'!$B$119:$K$188,'Pokyny pro vyplnění'!$B$196:$K$216</definedName>
  </definedNames>
  <calcPr/>
</workbook>
</file>

<file path=xl/calcChain.xml><?xml version="1.0" encoding="utf-8"?>
<calcChain xmlns="http://schemas.openxmlformats.org/spreadsheetml/2006/main">
  <c i="1" r="AY52"/>
  <c r="AX52"/>
  <c i="2" r="BI159"/>
  <c r="BH159"/>
  <c r="BG159"/>
  <c r="BF159"/>
  <c r="T159"/>
  <c r="T158"/>
  <c r="R159"/>
  <c r="R158"/>
  <c r="P159"/>
  <c r="P158"/>
  <c r="BK159"/>
  <c r="BK158"/>
  <c r="J158"/>
  <c r="J159"/>
  <c r="BE159"/>
  <c r="J63"/>
  <c r="BI157"/>
  <c r="BH157"/>
  <c r="BG157"/>
  <c r="BF157"/>
  <c r="T157"/>
  <c r="R157"/>
  <c r="P157"/>
  <c r="BK157"/>
  <c r="J157"/>
  <c r="BE157"/>
  <c r="BI156"/>
  <c r="BH156"/>
  <c r="BG156"/>
  <c r="BF156"/>
  <c r="T156"/>
  <c r="R156"/>
  <c r="P156"/>
  <c r="BK156"/>
  <c r="J156"/>
  <c r="BE156"/>
  <c r="BI155"/>
  <c r="BH155"/>
  <c r="BG155"/>
  <c r="BF155"/>
  <c r="T155"/>
  <c r="R155"/>
  <c r="P155"/>
  <c r="BK155"/>
  <c r="J155"/>
  <c r="BE155"/>
  <c r="BI154"/>
  <c r="BH154"/>
  <c r="BG154"/>
  <c r="BF154"/>
  <c r="T154"/>
  <c r="T153"/>
  <c r="T152"/>
  <c r="R154"/>
  <c r="R153"/>
  <c r="R152"/>
  <c r="P154"/>
  <c r="P153"/>
  <c r="P152"/>
  <c r="BK154"/>
  <c r="BK153"/>
  <c r="J153"/>
  <c r="BK152"/>
  <c r="J152"/>
  <c r="J154"/>
  <c r="BE154"/>
  <c r="J62"/>
  <c r="J61"/>
  <c r="BI150"/>
  <c r="BH150"/>
  <c r="BG150"/>
  <c r="BF150"/>
  <c r="T150"/>
  <c r="R150"/>
  <c r="P150"/>
  <c r="BK150"/>
  <c r="J150"/>
  <c r="BE150"/>
  <c r="BI149"/>
  <c r="BH149"/>
  <c r="BG149"/>
  <c r="BF149"/>
  <c r="T149"/>
  <c r="R149"/>
  <c r="P149"/>
  <c r="BK149"/>
  <c r="J149"/>
  <c r="BE149"/>
  <c r="BI148"/>
  <c r="BH148"/>
  <c r="BG148"/>
  <c r="BF148"/>
  <c r="T148"/>
  <c r="R148"/>
  <c r="P148"/>
  <c r="BK148"/>
  <c r="J148"/>
  <c r="BE148"/>
  <c r="BI147"/>
  <c r="BH147"/>
  <c r="BG147"/>
  <c r="BF147"/>
  <c r="T147"/>
  <c r="R147"/>
  <c r="P147"/>
  <c r="BK147"/>
  <c r="J147"/>
  <c r="BE147"/>
  <c r="BI146"/>
  <c r="BH146"/>
  <c r="BG146"/>
  <c r="BF146"/>
  <c r="T146"/>
  <c r="R146"/>
  <c r="P146"/>
  <c r="BK146"/>
  <c r="J146"/>
  <c r="BE146"/>
  <c r="BI145"/>
  <c r="BH145"/>
  <c r="BG145"/>
  <c r="BF145"/>
  <c r="T145"/>
  <c r="T144"/>
  <c r="T143"/>
  <c r="R145"/>
  <c r="R144"/>
  <c r="R143"/>
  <c r="P145"/>
  <c r="P144"/>
  <c r="P143"/>
  <c r="BK145"/>
  <c r="BK144"/>
  <c r="J144"/>
  <c r="BK143"/>
  <c r="J143"/>
  <c r="J145"/>
  <c r="BE145"/>
  <c r="J60"/>
  <c r="J59"/>
  <c r="BI142"/>
  <c r="BH142"/>
  <c r="BG142"/>
  <c r="BF142"/>
  <c r="T142"/>
  <c r="R142"/>
  <c r="P142"/>
  <c r="BK142"/>
  <c r="J142"/>
  <c r="BE142"/>
  <c r="BI141"/>
  <c r="BH141"/>
  <c r="BG141"/>
  <c r="BF141"/>
  <c r="T141"/>
  <c r="T140"/>
  <c r="T139"/>
  <c r="R141"/>
  <c r="R140"/>
  <c r="R139"/>
  <c r="P141"/>
  <c r="P140"/>
  <c r="P139"/>
  <c r="BK141"/>
  <c r="BK140"/>
  <c r="J140"/>
  <c r="BK139"/>
  <c r="J139"/>
  <c r="J141"/>
  <c r="BE141"/>
  <c r="J58"/>
  <c r="J57"/>
  <c r="BI138"/>
  <c r="BH138"/>
  <c r="BG138"/>
  <c r="BF138"/>
  <c r="T138"/>
  <c r="T137"/>
  <c r="R138"/>
  <c r="R137"/>
  <c r="P138"/>
  <c r="P137"/>
  <c r="BK138"/>
  <c r="BK137"/>
  <c r="J137"/>
  <c r="J138"/>
  <c r="BE138"/>
  <c r="J56"/>
  <c r="BI136"/>
  <c r="BH136"/>
  <c r="BG136"/>
  <c r="BF136"/>
  <c r="T136"/>
  <c r="R136"/>
  <c r="P136"/>
  <c r="BK136"/>
  <c r="J136"/>
  <c r="BE136"/>
  <c r="BI134"/>
  <c r="BH134"/>
  <c r="BG134"/>
  <c r="BF134"/>
  <c r="T134"/>
  <c r="R134"/>
  <c r="P134"/>
  <c r="BK134"/>
  <c r="J134"/>
  <c r="BE134"/>
  <c r="BI127"/>
  <c r="BH127"/>
  <c r="BG127"/>
  <c r="BF127"/>
  <c r="T127"/>
  <c r="R127"/>
  <c r="P127"/>
  <c r="BK127"/>
  <c r="J127"/>
  <c r="BE127"/>
  <c r="BI125"/>
  <c r="BH125"/>
  <c r="BG125"/>
  <c r="BF125"/>
  <c r="T125"/>
  <c r="R125"/>
  <c r="P125"/>
  <c r="BK125"/>
  <c r="J125"/>
  <c r="BE125"/>
  <c r="BI123"/>
  <c r="BH123"/>
  <c r="BG123"/>
  <c r="BF123"/>
  <c r="T123"/>
  <c r="R123"/>
  <c r="P123"/>
  <c r="BK123"/>
  <c r="J123"/>
  <c r="BE123"/>
  <c r="BI119"/>
  <c r="BH119"/>
  <c r="BG119"/>
  <c r="BF119"/>
  <c r="T119"/>
  <c r="R119"/>
  <c r="P119"/>
  <c r="BK119"/>
  <c r="J119"/>
  <c r="BE119"/>
  <c r="BI115"/>
  <c r="BH115"/>
  <c r="BG115"/>
  <c r="BF115"/>
  <c r="T115"/>
  <c r="R115"/>
  <c r="P115"/>
  <c r="BK115"/>
  <c r="J115"/>
  <c r="BE115"/>
  <c r="BI111"/>
  <c r="BH111"/>
  <c r="BG111"/>
  <c r="BF111"/>
  <c r="T111"/>
  <c r="R111"/>
  <c r="P111"/>
  <c r="BK111"/>
  <c r="J111"/>
  <c r="BE111"/>
  <c r="BI109"/>
  <c r="BH109"/>
  <c r="BG109"/>
  <c r="BF109"/>
  <c r="T109"/>
  <c r="R109"/>
  <c r="P109"/>
  <c r="BK109"/>
  <c r="J109"/>
  <c r="BE109"/>
  <c r="BI105"/>
  <c r="BH105"/>
  <c r="BG105"/>
  <c r="BF105"/>
  <c r="T105"/>
  <c r="R105"/>
  <c r="P105"/>
  <c r="BK105"/>
  <c r="J105"/>
  <c r="BE105"/>
  <c r="BI101"/>
  <c r="BH101"/>
  <c r="BG101"/>
  <c r="BF101"/>
  <c r="T101"/>
  <c r="R101"/>
  <c r="P101"/>
  <c r="BK101"/>
  <c r="J101"/>
  <c r="BE101"/>
  <c r="BI97"/>
  <c r="BH97"/>
  <c r="BG97"/>
  <c r="BF97"/>
  <c r="T97"/>
  <c r="R97"/>
  <c r="P97"/>
  <c r="BK97"/>
  <c r="J97"/>
  <c r="BE97"/>
  <c r="BI93"/>
  <c r="BH93"/>
  <c r="BG93"/>
  <c r="BF93"/>
  <c r="T93"/>
  <c r="T92"/>
  <c r="R93"/>
  <c r="R92"/>
  <c r="P93"/>
  <c r="P92"/>
  <c r="BK93"/>
  <c r="BK92"/>
  <c r="J92"/>
  <c r="J93"/>
  <c r="BE93"/>
  <c r="J55"/>
  <c r="BI91"/>
  <c r="BH91"/>
  <c r="BG91"/>
  <c r="BF91"/>
  <c r="T91"/>
  <c r="R91"/>
  <c r="P91"/>
  <c r="BK91"/>
  <c r="J91"/>
  <c r="BE91"/>
  <c r="BI90"/>
  <c r="BH90"/>
  <c r="BG90"/>
  <c r="BF90"/>
  <c r="T90"/>
  <c r="R90"/>
  <c r="P90"/>
  <c r="BK90"/>
  <c r="J90"/>
  <c r="BE90"/>
  <c r="BI86"/>
  <c r="BH86"/>
  <c r="BG86"/>
  <c r="BF86"/>
  <c r="T86"/>
  <c r="R86"/>
  <c r="P86"/>
  <c r="BK86"/>
  <c r="J86"/>
  <c r="BE86"/>
  <c r="BI84"/>
  <c r="F32"/>
  <c i="1" r="BD52"/>
  <c i="2" r="BH84"/>
  <c r="F31"/>
  <c i="1" r="BC52"/>
  <c i="2" r="BG84"/>
  <c r="F30"/>
  <c i="1" r="BB52"/>
  <c i="2" r="BF84"/>
  <c r="J29"/>
  <c i="1" r="AW52"/>
  <c i="2" r="F29"/>
  <c i="1" r="BA52"/>
  <c i="2" r="T84"/>
  <c r="T83"/>
  <c r="T82"/>
  <c r="T81"/>
  <c r="R84"/>
  <c r="R83"/>
  <c r="R82"/>
  <c r="R81"/>
  <c r="P84"/>
  <c r="P83"/>
  <c r="P82"/>
  <c r="P81"/>
  <c i="1" r="AU52"/>
  <c i="2" r="BK84"/>
  <c r="BK83"/>
  <c r="J83"/>
  <c r="BK82"/>
  <c r="J82"/>
  <c r="BK81"/>
  <c r="J81"/>
  <c r="J52"/>
  <c r="J25"/>
  <c i="1" r="AG52"/>
  <c i="2" r="J84"/>
  <c r="BE84"/>
  <c r="J28"/>
  <c i="1" r="AV52"/>
  <c i="2" r="F28"/>
  <c i="1" r="AZ52"/>
  <c i="2" r="J54"/>
  <c r="J53"/>
  <c r="J77"/>
  <c r="F77"/>
  <c r="F75"/>
  <c r="E73"/>
  <c r="J47"/>
  <c r="F47"/>
  <c r="F45"/>
  <c r="E43"/>
  <c r="J34"/>
  <c r="J16"/>
  <c r="E16"/>
  <c r="F78"/>
  <c r="F48"/>
  <c r="J15"/>
  <c r="J10"/>
  <c r="J75"/>
  <c r="J45"/>
  <c i="1" r="BD51"/>
  <c r="W30"/>
  <c r="BC51"/>
  <c r="W29"/>
  <c r="BB51"/>
  <c r="W28"/>
  <c r="BA51"/>
  <c r="W27"/>
  <c r="AZ51"/>
  <c r="W26"/>
  <c r="AY51"/>
  <c r="AX51"/>
  <c r="AW51"/>
  <c r="AK27"/>
  <c r="AV51"/>
  <c r="AK26"/>
  <c r="AU51"/>
  <c r="AT51"/>
  <c r="AS51"/>
  <c r="AG51"/>
  <c r="AK23"/>
  <c r="AT52"/>
  <c r="AN52"/>
  <c r="AN51"/>
  <c r="L47"/>
  <c r="AM46"/>
  <c r="L46"/>
  <c r="AM44"/>
  <c r="L44"/>
  <c r="L42"/>
  <c r="L41"/>
  <c r="AK32"/>
</calcChain>
</file>

<file path=xl/sharedStrings.xml><?xml version="1.0" encoding="utf-8"?>
<sst xmlns="http://schemas.openxmlformats.org/spreadsheetml/2006/main">
  <si>
    <t>Export VZ</t>
  </si>
  <si>
    <t>List obsahuje:</t>
  </si>
  <si>
    <t>1) Rekapitulace stavby</t>
  </si>
  <si>
    <t>2) Rekapitulace objektů stavby a soupisů prací</t>
  </si>
  <si>
    <t>3.0</t>
  </si>
  <si>
    <t>ZAMOK</t>
  </si>
  <si>
    <t>False</t>
  </si>
  <si>
    <t>{ec0be328-83b5-4583-bad0-85510fc9a560}</t>
  </si>
  <si>
    <t>0,01</t>
  </si>
  <si>
    <t>21</t>
  </si>
  <si>
    <t>15</t>
  </si>
  <si>
    <t>REKAPITULACE STAVBY</t>
  </si>
  <si>
    <t xml:space="preserve">v ---  níže se nacházejí doplnkové a pomocné údaje k sestavám  --- v</t>
  </si>
  <si>
    <t>Návod na vyplnění</t>
  </si>
  <si>
    <t>0,001</t>
  </si>
  <si>
    <t>Kód:</t>
  </si>
  <si>
    <t>18024A1</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</si>
  <si>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</si>
  <si>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</si>
  <si>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18024A1- Demolice objektů čp.1001 a 1002, ul.5.května , Turnov</t>
  </si>
  <si>
    <t>KSO:</t>
  </si>
  <si>
    <t/>
  </si>
  <si>
    <t>CC-CZ:</t>
  </si>
  <si>
    <t>Místo:</t>
  </si>
  <si>
    <t xml:space="preserve"> </t>
  </si>
  <si>
    <t>Datum:</t>
  </si>
  <si>
    <t>15. 10. 2018</t>
  </si>
  <si>
    <t>Zadavatel:</t>
  </si>
  <si>
    <t>IČ:</t>
  </si>
  <si>
    <t>00276227</t>
  </si>
  <si>
    <t>Město Turnov</t>
  </si>
  <si>
    <t>DIČ:</t>
  </si>
  <si>
    <t xml:space="preserve">CZ00276227 </t>
  </si>
  <si>
    <t>Uchazeč:</t>
  </si>
  <si>
    <t>Vyplň údaj</t>
  </si>
  <si>
    <t>Projektant:</t>
  </si>
  <si>
    <t>46506942</t>
  </si>
  <si>
    <t>Profes projekt, spol. s r.o.</t>
  </si>
  <si>
    <t>CZ46506942</t>
  </si>
  <si>
    <t>True</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</si>
  <si>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</si>
  <si>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</si>
  <si>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</si>
  <si>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</si>
  <si>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</si>
  <si>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</si>
  <si>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</si>
  <si>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</si>
  <si>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</si>
  <si>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</si>
  <si>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</si>
  <si>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</si>
  <si>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</si>
  <si>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</si>
  <si>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</si>
  <si>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</si>
  <si>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</si>
  <si>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</si>
  <si>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</si>
  <si>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</si>
  <si>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</si>
  <si>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</si>
  <si>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</si>
  <si>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</si>
  <si>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</si>
  <si>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</si>
  <si>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</si>
  <si>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</si>
  <si>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</si>
  <si>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</si>
  <si>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</si>
  <si>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</si>
  <si>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</si>
  <si>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</si>
  <si>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</si>
  <si>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</si>
  <si>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IMPORT</t>
  </si>
  <si>
    <t>{00000000-0000-0000-0000-000000000000}</t>
  </si>
  <si>
    <t>/</t>
  </si>
  <si>
    <t>STA</t>
  </si>
  <si>
    <t>1</t>
  </si>
  <si>
    <t>###NOINSERT###</t>
  </si>
  <si>
    <t>1) Krycí list soupisu</t>
  </si>
  <si>
    <t>2) Rekapitulace</t>
  </si>
  <si>
    <t>3) Soupis prací</t>
  </si>
  <si>
    <t>Zpět na list:</t>
  </si>
  <si>
    <t>Rekapitulace stavby</t>
  </si>
  <si>
    <t>2</t>
  </si>
  <si>
    <t>KRYCÍ LIST SOUPISU</t>
  </si>
  <si>
    <t>REKAPITULACE ČLENĚNÍ SOUPISU PRACÍ</t>
  </si>
  <si>
    <t>Kód dílu - Popis</t>
  </si>
  <si>
    <t>Cena celkem [CZK]</t>
  </si>
  <si>
    <t>Náklady soupisu celkem</t>
  </si>
  <si>
    <t>-1</t>
  </si>
  <si>
    <t>HSV - Práce a dodávky HSV</t>
  </si>
  <si>
    <t xml:space="preserve">    9 - Ostatní konstrukce a práce, bourání</t>
  </si>
  <si>
    <t xml:space="preserve">    997 - Přesun sutě</t>
  </si>
  <si>
    <t xml:space="preserve">    998 - Přesun hmot</t>
  </si>
  <si>
    <t>N00 - Nepojmenované práce</t>
  </si>
  <si>
    <t xml:space="preserve">    N01 - Nepojmenovaný díl</t>
  </si>
  <si>
    <t>Ostatní - Ostatní</t>
  </si>
  <si>
    <t xml:space="preserve">    100 - </t>
  </si>
  <si>
    <t>VRN - Vedlejší rozpočtové náklady</t>
  </si>
  <si>
    <t xml:space="preserve">    VRN3 - Zařízení staveniště</t>
  </si>
  <si>
    <t xml:space="preserve">    VRN7 - Provozní vlivy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</si>
  <si>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</si>
  <si>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</si>
  <si>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</si>
  <si>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</si>
  <si>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</si>
  <si>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</si>
  <si>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</si>
  <si>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</si>
  <si>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</si>
  <si>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</si>
  <si>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</si>
  <si>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</si>
  <si>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</si>
  <si>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</si>
  <si>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</si>
  <si>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</si>
  <si>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</si>
  <si>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9</t>
  </si>
  <si>
    <t>Ostatní konstrukce a práce, bourání</t>
  </si>
  <si>
    <t>K</t>
  </si>
  <si>
    <t>981013315</t>
  </si>
  <si>
    <t xml:space="preserve">Demolice budov  těžkými mechanizačními prostředky z cihel, kamene, smíšeného nebo hrázděného zdiva, tvárnic na maltu vápennou nebo vápenocementovou s podílem konstrukcí přes 25 do 30 %</t>
  </si>
  <si>
    <t>m3</t>
  </si>
  <si>
    <t>CS ÚRS 2018 01</t>
  </si>
  <si>
    <t>4</t>
  </si>
  <si>
    <t>1154864892</t>
  </si>
  <si>
    <t>PSC</t>
  </si>
  <si>
    <t xml:space="preserve">Poznámka k souboru cen:_x000d_
1. Ceny jsou stanoveny na měrnou jednotku m3 obestavěného prostoru. 2. Procentuální podíl konstrukcí se stanoví podle článku 3503 Všeobecných podmínek části B01. 3. Celkový objem konstrukcí se určí součtem objemů obvodových, schodišťových, středních nosných zdí, schodišť a stropů. Od celkového objemu se neodečítá objem okenních a dveřních otvorů, parapetních ústupků. Tloušťka stropní konstrukce se určí včetně podlahových konstrukcí a podhledů. Tloušťka klenby se určuje v průměrné tloušťce jako aritmetický průměr tloušťky v patě a ve vrcholu klenby až k nášlapné ploše podlahové konstrukce, která na ní spočívá. U stropů s viditelnými trámy se objem trámů jednotlivě připočítává k objemu stropů. Totéž platí pro průvlaky a samostatné trámy. Objem stropů schodiště se započítává objemem daným součinem půdorysné plochy schodiště a tloušťky patrové podesty. 4. Pro volbu cen je rozhodující objemově převažující druh zdiva svislých nosných konstrukcí demolovaného objektu. 5. Ceny jsou určeny pro demolice budov výšky do 35 m. Tato výška je určena svislou vzdáleností nejvyšší hrany římsy, popř. atiky a nejnižšího bodu přilehlého terénu. </t>
  </si>
  <si>
    <t>985221013</t>
  </si>
  <si>
    <t>Postupné rozebírání zdiva pro další použití kamenného, objemu přes 3 m3</t>
  </si>
  <si>
    <t>-1685804748</t>
  </si>
  <si>
    <t xml:space="preserve">Poznámka k souboru cen:_x000d_
1. V cenách jsou započteny i náklady na očištění cihel nebo kamene. </t>
  </si>
  <si>
    <t>VV</t>
  </si>
  <si>
    <t>97*0,45</t>
  </si>
  <si>
    <t>Mezisoučet</t>
  </si>
  <si>
    <t>3</t>
  </si>
  <si>
    <t>R-9-A.00-1001</t>
  </si>
  <si>
    <t xml:space="preserve">Očištění kamenných kvádrů </t>
  </si>
  <si>
    <t>-2080455868</t>
  </si>
  <si>
    <t>R-9-A.00-1002</t>
  </si>
  <si>
    <t>Rovnání kamenných kvásrů na palety</t>
  </si>
  <si>
    <t>1095015966</t>
  </si>
  <si>
    <t>997</t>
  </si>
  <si>
    <t>Přesun sutě</t>
  </si>
  <si>
    <t>5</t>
  </si>
  <si>
    <t>997006512</t>
  </si>
  <si>
    <t>Vodorovná doprava suti na skládku s naložením na dopravní prostředek a složením přes 100 m do 1 km</t>
  </si>
  <si>
    <t>t</t>
  </si>
  <si>
    <t>487058497</t>
  </si>
  <si>
    <t xml:space="preserve">Poznámka k souboru cen:_x000d_
1. Pro volbu ceny je rozhodující dopravní vzdálenost těžiště skládky a půdorysné plochy objektu. </t>
  </si>
  <si>
    <t>4573,75-109,125</t>
  </si>
  <si>
    <t>6</t>
  </si>
  <si>
    <t>997006519</t>
  </si>
  <si>
    <t xml:space="preserve">Vodorovná doprava suti na skládku s naložením na dopravní prostředek a složením Příplatek k ceně za každý další i započatý 1 km  -  resp. na skládku zhotovitele - nebo  skládka Košťálov, popř.Český Dub</t>
  </si>
  <si>
    <t>-401621218</t>
  </si>
  <si>
    <t>4464,625*25</t>
  </si>
  <si>
    <t>7</t>
  </si>
  <si>
    <t>997013501</t>
  </si>
  <si>
    <t xml:space="preserve">Odvoz suti a vybouraných hmot na skládku nebo meziskládku  se složením, na vzdálenost do 1 km_x000d_
- Kamenné kvádry - deponie Vesecko</t>
  </si>
  <si>
    <t>-1904598352</t>
  </si>
  <si>
    <t xml:space="preserve">Poznámka k souboru cen:_x000d_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</si>
  <si>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109,125</t>
  </si>
  <si>
    <t xml:space="preserve">Mezisoučet  odvoz kamenných kvádrů na deponii Vesecko</t>
  </si>
  <si>
    <t>8</t>
  </si>
  <si>
    <t>997013509</t>
  </si>
  <si>
    <t xml:space="preserve">Odvoz suti a vybouraných hmot na skládku nebo meziskládku  se složením, na vzdálenost Příplatek k ceně za každý další i započatý 1 km přes 1 km - odvoz kamenných kvádrů na deponii města - Turnov - Vesecko</t>
  </si>
  <si>
    <t>-517891899</t>
  </si>
  <si>
    <t>109,125*6</t>
  </si>
  <si>
    <t xml:space="preserve">Mezisoučet   odvoz kamenných kvádrů na deponii města - VESECKO</t>
  </si>
  <si>
    <t>997013801</t>
  </si>
  <si>
    <t>Poplatek za uložení stavebního odpadu na skládce (skládkovné) z prostého betonu zatříděného do Katalogu odpadů pod kódem 170 101</t>
  </si>
  <si>
    <t>2090731684</t>
  </si>
  <si>
    <t xml:space="preserve">Poznámka k souboru cen:_x000d_
1. Ceny uvedenév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</si>
  <si>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10</t>
  </si>
  <si>
    <t>997013802</t>
  </si>
  <si>
    <t>Poplatek za uložení stavebního odpadu na skládce (skládkovné) z armovaného betonu zatříděného do Katalogu odpadů pod kódem 170 101</t>
  </si>
  <si>
    <t>-1201536417</t>
  </si>
  <si>
    <t>75,139+332,184+50+40+10</t>
  </si>
  <si>
    <t>11</t>
  </si>
  <si>
    <t>997013803</t>
  </si>
  <si>
    <t>Poplatek za uložení stavebního odpadu na skládce (skládkovné) cihelného zatříděného do Katalogu odpadů pod kódem 170 102</t>
  </si>
  <si>
    <t>-170100348</t>
  </si>
  <si>
    <t>2163,661+200+120</t>
  </si>
  <si>
    <t>12</t>
  </si>
  <si>
    <t>997013811</t>
  </si>
  <si>
    <t>Poplatek za uložení stavebního odpadu na skládce (skládkovné) dřevěného zatříděného do Katalogu odpadů pod kódem 170 201</t>
  </si>
  <si>
    <t>-1960466414</t>
  </si>
  <si>
    <t>350,131+50</t>
  </si>
  <si>
    <t>13</t>
  </si>
  <si>
    <t>997013813</t>
  </si>
  <si>
    <t>Poplatek za uložení stavebního odpadu na skládce (skládkovné) z plastických hmot zatříděného do Katalogu odpadů pod kódem 170 203</t>
  </si>
  <si>
    <t>-958082454</t>
  </si>
  <si>
    <t>14</t>
  </si>
  <si>
    <t>997013814</t>
  </si>
  <si>
    <t>Poplatek za uložení stavebního odpadu na skládce (skládkovné) z izolačních materiálů zatříděného do Katalogu odpadů pod kódem 170 604</t>
  </si>
  <si>
    <t>-1740420425</t>
  </si>
  <si>
    <t>997013831</t>
  </si>
  <si>
    <t>Poplatek za uložení stavebního odpadu na skládce (skládkovné) směsného stavebního a demoličního zatříděného do Katalogu odpadů pod kódem 170 904</t>
  </si>
  <si>
    <t>1211153355</t>
  </si>
  <si>
    <t>10,308</t>
  </si>
  <si>
    <t>Mezisoučet okna</t>
  </si>
  <si>
    <t>150+18,866+10</t>
  </si>
  <si>
    <t>Součet</t>
  </si>
  <si>
    <t>16</t>
  </si>
  <si>
    <t>997223845</t>
  </si>
  <si>
    <t>Poplatek za uložení stavebního odpadu na skládce (skládkovné) asfaltového bez obsahu dehtu zatříděného do Katalogu odpadů pod kódem 170 302</t>
  </si>
  <si>
    <t>-1297020332</t>
  </si>
  <si>
    <t>17</t>
  </si>
  <si>
    <t>997-A.00-1001</t>
  </si>
  <si>
    <t xml:space="preserve">Poplatek za uložení na skládce  sypký materiál, předpoklad škvára</t>
  </si>
  <si>
    <t>1092020762</t>
  </si>
  <si>
    <t>998</t>
  </si>
  <si>
    <t>Přesun hmot</t>
  </si>
  <si>
    <t>18</t>
  </si>
  <si>
    <t>998001123</t>
  </si>
  <si>
    <t xml:space="preserve">Přesun hmot pro demolice objektů  výšky do 21 m</t>
  </si>
  <si>
    <t>-1821755346</t>
  </si>
  <si>
    <t>N00</t>
  </si>
  <si>
    <t>Nepojmenované práce</t>
  </si>
  <si>
    <t>N01</t>
  </si>
  <si>
    <t>Nepojmenovaný díl</t>
  </si>
  <si>
    <t>19</t>
  </si>
  <si>
    <t>013294001</t>
  </si>
  <si>
    <t>Vytyčení podzemních sítí a zařízení</t>
  </si>
  <si>
    <t>Kč</t>
  </si>
  <si>
    <t>1024</t>
  </si>
  <si>
    <t>-1953346286</t>
  </si>
  <si>
    <t>20</t>
  </si>
  <si>
    <t>039002001</t>
  </si>
  <si>
    <t>Zvláštní užívání komunikace</t>
  </si>
  <si>
    <t>2017815173</t>
  </si>
  <si>
    <t>Ostatní</t>
  </si>
  <si>
    <t>100</t>
  </si>
  <si>
    <t>R-A.00-1001</t>
  </si>
  <si>
    <t>Odpojení a ukončení telefonníko kabelu Cetin</t>
  </si>
  <si>
    <t>512</t>
  </si>
  <si>
    <t>-1847957344</t>
  </si>
  <si>
    <t>22</t>
  </si>
  <si>
    <t>R-A.00-1002</t>
  </si>
  <si>
    <t>Odpojení zařízení ČEZ</t>
  </si>
  <si>
    <t>-1583557357</t>
  </si>
  <si>
    <t>23</t>
  </si>
  <si>
    <t>R-A.00-1003</t>
  </si>
  <si>
    <t>-1646608433</t>
  </si>
  <si>
    <t>24</t>
  </si>
  <si>
    <t>R-A.00-1004</t>
  </si>
  <si>
    <t>Odpojení a zaslepení přípojky kanalizace dle požadavku SČVK</t>
  </si>
  <si>
    <t>-2090736444</t>
  </si>
  <si>
    <t>25</t>
  </si>
  <si>
    <t>R-A.00-1005</t>
  </si>
  <si>
    <t>Odpojení přípojky vody, D+M vodoměrné šachty, měření pro potřeby stavby</t>
  </si>
  <si>
    <t>-1725638533</t>
  </si>
  <si>
    <t>26</t>
  </si>
  <si>
    <t>R-A.00-1006</t>
  </si>
  <si>
    <t>-2046338294</t>
  </si>
  <si>
    <t>VRN</t>
  </si>
  <si>
    <t>Vedlejší rozpočtové náklady</t>
  </si>
  <si>
    <t>VRN3</t>
  </si>
  <si>
    <t>Zařízení staveniště</t>
  </si>
  <si>
    <t>27</t>
  </si>
  <si>
    <t>030001000</t>
  </si>
  <si>
    <t>-1467647914</t>
  </si>
  <si>
    <t>28</t>
  </si>
  <si>
    <t>034002000</t>
  </si>
  <si>
    <t>Zabezpečení staveniště</t>
  </si>
  <si>
    <t>-601645133</t>
  </si>
  <si>
    <t>29</t>
  </si>
  <si>
    <t>034103000</t>
  </si>
  <si>
    <t>Oplocení staveniště</t>
  </si>
  <si>
    <t>966455534</t>
  </si>
  <si>
    <t>30</t>
  </si>
  <si>
    <t>034303000</t>
  </si>
  <si>
    <t xml:space="preserve">Dopravní značení </t>
  </si>
  <si>
    <t>-582653768</t>
  </si>
  <si>
    <t>VRN7</t>
  </si>
  <si>
    <t>Provozní vlivy</t>
  </si>
  <si>
    <t>31</t>
  </si>
  <si>
    <t>079002000</t>
  </si>
  <si>
    <t>Ostatní provozní vlivy</t>
  </si>
  <si>
    <t>-325819301</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</si>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</sst>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4">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0000A8"/>
      <name val="Trebuchet MS"/>
    </font>
    <font>
      <sz val="8"/>
      <color rgb="FFFF0000"/>
      <name val="Trebuchet MS"/>
    </font>
    <font>
      <sz val="8"/>
      <name val="Trebuchet MS"/>
      <family val="0"/>
      <charset val="238"/>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top style="hair">
        <color rgb="FF969696"/>
      </top>
    </border>
    <border>
      <right style="thin">
        <color rgb="FF000000"/>
      </right>
      <top style="hair">
        <color rgb="FF000000"/>
      </top>
      <bottom style="hair">
        <color rgb="FF000000"/>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3" fillId="0" borderId="0" applyNumberFormat="0" applyFill="0" applyBorder="0" applyAlignment="0" applyProtection="0"/>
  </cellStyleXfs>
  <cellXfs count="347">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0" fillId="0" borderId="0" xfId="0" applyAlignment="1">
      <alignment horizontal="center" vertical="center"/>
      <protection locked="0"/>
    </xf>
    <xf numFmtId="0" fontId="12" fillId="2" borderId="0" xfId="0" applyFont="1" applyFill="1" applyAlignment="1" applyProtection="1">
      <alignment horizontal="left" vertical="center"/>
    </xf>
    <xf numFmtId="0" fontId="13" fillId="2" borderId="0" xfId="0" applyFont="1" applyFill="1" applyAlignment="1" applyProtection="1">
      <alignment vertical="center"/>
    </xf>
    <xf numFmtId="0" fontId="14" fillId="2" borderId="0" xfId="0" applyFont="1" applyFill="1" applyAlignment="1" applyProtection="1">
      <alignment horizontal="left" vertical="center"/>
    </xf>
    <xf numFmtId="0" fontId="15" fillId="2" borderId="0" xfId="1" applyFont="1" applyFill="1" applyAlignment="1" applyProtection="1">
      <alignment vertical="center"/>
    </xf>
    <xf numFmtId="0" fontId="43" fillId="2" borderId="0" xfId="1" applyFill="1"/>
    <xf numFmtId="0" fontId="0" fillId="2" borderId="0" xfId="0" applyFill="1"/>
    <xf numFmtId="0" fontId="12" fillId="2" borderId="0" xfId="0" applyFont="1" applyFill="1" applyAlignment="1">
      <alignment horizontal="lef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6" fillId="0" borderId="0" xfId="0" applyFont="1" applyBorder="1" applyAlignment="1" applyProtection="1">
      <alignment horizontal="left" vertical="center"/>
    </xf>
    <xf numFmtId="0" fontId="0" fillId="0" borderId="6" xfId="0" applyBorder="1" applyProtection="1"/>
    <xf numFmtId="0" fontId="17" fillId="0" borderId="0" xfId="0" applyFont="1" applyAlignment="1">
      <alignment horizontal="left" vertical="center"/>
    </xf>
    <xf numFmtId="0" fontId="18" fillId="0" borderId="0" xfId="0" applyFont="1" applyAlignment="1">
      <alignment horizontal="left" vertical="center"/>
    </xf>
    <xf numFmtId="0" fontId="19"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20" fillId="0" borderId="0" xfId="0" applyFont="1" applyAlignment="1">
      <alignment horizontal="left" vertical="top" wrapText="1"/>
    </xf>
    <xf numFmtId="0" fontId="3" fillId="0" borderId="0" xfId="0" applyFont="1" applyBorder="1" applyAlignment="1" applyProtection="1">
      <alignment horizontal="left" vertical="top"/>
    </xf>
    <xf numFmtId="0" fontId="3" fillId="0" borderId="0" xfId="0" applyFont="1" applyBorder="1" applyAlignment="1" applyProtection="1">
      <alignment horizontal="left" vertical="top" wrapText="1"/>
    </xf>
    <xf numFmtId="0" fontId="20" fillId="0" borderId="0" xfId="0" applyFont="1" applyAlignment="1">
      <alignment horizontal="left" vertical="center"/>
    </xf>
    <xf numFmtId="0" fontId="19"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1" fillId="0" borderId="8" xfId="0" applyFont="1" applyBorder="1" applyAlignment="1" applyProtection="1">
      <alignment horizontal="left" vertical="center"/>
    </xf>
    <xf numFmtId="0" fontId="0" fillId="0" borderId="8" xfId="0" applyFont="1" applyBorder="1" applyAlignment="1" applyProtection="1">
      <alignment vertical="center"/>
    </xf>
    <xf numFmtId="4" fontId="21" fillId="0" borderId="8"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164" fontId="1" fillId="0" borderId="0" xfId="0" applyNumberFormat="1" applyFont="1" applyBorder="1" applyAlignment="1" applyProtection="1">
      <alignment horizontal="center" vertical="center"/>
    </xf>
    <xf numFmtId="4" fontId="20" fillId="0" borderId="0" xfId="0" applyNumberFormat="1" applyFont="1" applyBorder="1" applyAlignment="1" applyProtection="1">
      <alignmen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3" fillId="4" borderId="10" xfId="0" applyFont="1" applyFill="1" applyBorder="1" applyAlignment="1" applyProtection="1">
      <alignment horizontal="lef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6"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9"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5" xfId="0" applyFont="1" applyBorder="1" applyAlignment="1">
      <alignment vertical="center"/>
    </xf>
    <xf numFmtId="0" fontId="22" fillId="0" borderId="0" xfId="0" applyFont="1" applyAlignment="1" applyProtection="1">
      <alignment vertical="center"/>
    </xf>
    <xf numFmtId="165" fontId="2" fillId="0" borderId="0" xfId="0" applyNumberFormat="1" applyFont="1" applyAlignment="1" applyProtection="1">
      <alignment horizontal="left" vertical="center"/>
    </xf>
    <xf numFmtId="0" fontId="23" fillId="0" borderId="15" xfId="0" applyFont="1" applyBorder="1" applyAlignment="1">
      <alignment horizontal="center" vertical="center"/>
    </xf>
    <xf numFmtId="0" fontId="23" fillId="0" borderId="16" xfId="0" applyFont="1" applyBorder="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9" xfId="0" applyFont="1" applyBorder="1" applyAlignment="1">
      <alignment vertical="center"/>
    </xf>
    <xf numFmtId="0" fontId="1" fillId="0" borderId="18" xfId="0" applyFont="1" applyBorder="1" applyAlignment="1" applyProtection="1">
      <alignment horizontal="left" vertical="center"/>
    </xf>
    <xf numFmtId="0" fontId="0" fillId="0" borderId="19" xfId="0" applyFont="1" applyBorder="1" applyAlignment="1" applyProtection="1">
      <alignmen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0" fontId="2" fillId="5" borderId="11" xfId="0" applyFont="1" applyFill="1" applyBorder="1" applyAlignment="1" applyProtection="1">
      <alignment horizontal="center" vertical="center"/>
    </xf>
    <xf numFmtId="0" fontId="19" fillId="0" borderId="20" xfId="0" applyFont="1" applyBorder="1" applyAlignment="1" applyProtection="1">
      <alignment horizontal="center" vertical="center" wrapText="1"/>
    </xf>
    <xf numFmtId="0" fontId="19" fillId="0" borderId="21" xfId="0" applyFont="1" applyBorder="1" applyAlignment="1" applyProtection="1">
      <alignment horizontal="center" vertical="center" wrapText="1"/>
    </xf>
    <xf numFmtId="0" fontId="19"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3" fillId="0" borderId="0" xfId="0" applyFont="1" applyAlignment="1" applyProtection="1">
      <alignment horizontal="center" vertical="center"/>
    </xf>
    <xf numFmtId="4" fontId="23" fillId="0" borderId="18" xfId="0" applyNumberFormat="1" applyFont="1" applyBorder="1" applyAlignment="1" applyProtection="1">
      <alignment vertical="center"/>
    </xf>
    <xf numFmtId="4" fontId="23" fillId="0" borderId="0" xfId="0" applyNumberFormat="1" applyFont="1" applyBorder="1" applyAlignment="1" applyProtection="1">
      <alignment vertical="center"/>
    </xf>
    <xf numFmtId="166" fontId="23" fillId="0" borderId="0" xfId="0" applyNumberFormat="1" applyFont="1" applyBorder="1" applyAlignment="1" applyProtection="1">
      <alignment vertical="center"/>
    </xf>
    <xf numFmtId="4" fontId="23" fillId="0" borderId="19" xfId="0" applyNumberFormat="1" applyFont="1" applyBorder="1" applyAlignment="1" applyProtection="1">
      <alignment vertical="center"/>
    </xf>
    <xf numFmtId="0" fontId="3" fillId="0" borderId="0" xfId="0" applyFont="1" applyAlignment="1">
      <alignment horizontal="left" vertical="center"/>
    </xf>
    <xf numFmtId="0" fontId="25" fillId="0" borderId="0" xfId="1" applyFont="1" applyAlignment="1">
      <alignment horizontal="center" vertical="center"/>
    </xf>
    <xf numFmtId="0" fontId="4" fillId="0" borderId="5"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vertical="center"/>
    </xf>
    <xf numFmtId="0" fontId="28" fillId="0" borderId="0" xfId="0" applyFont="1" applyAlignment="1" applyProtection="1">
      <alignment horizontal="center" vertical="center"/>
    </xf>
    <xf numFmtId="0" fontId="4" fillId="0" borderId="5" xfId="0" applyFont="1" applyBorder="1" applyAlignment="1">
      <alignment vertical="center"/>
    </xf>
    <xf numFmtId="4" fontId="29" fillId="0" borderId="23" xfId="0" applyNumberFormat="1" applyFont="1" applyBorder="1" applyAlignment="1" applyProtection="1">
      <alignment vertical="center"/>
    </xf>
    <xf numFmtId="4" fontId="29" fillId="0" borderId="24" xfId="0" applyNumberFormat="1" applyFont="1" applyBorder="1" applyAlignment="1" applyProtection="1">
      <alignment vertical="center"/>
    </xf>
    <xf numFmtId="166" fontId="29" fillId="0" borderId="24" xfId="0" applyNumberFormat="1" applyFont="1" applyBorder="1" applyAlignment="1" applyProtection="1">
      <alignment vertical="center"/>
    </xf>
    <xf numFmtId="4" fontId="29" fillId="0" borderId="25" xfId="0" applyNumberFormat="1" applyFont="1" applyBorder="1" applyAlignment="1" applyProtection="1">
      <alignment vertical="center"/>
    </xf>
    <xf numFmtId="0" fontId="4" fillId="0" borderId="0" xfId="0" applyFont="1" applyAlignment="1">
      <alignment horizontal="left" vertical="center"/>
    </xf>
    <xf numFmtId="0" fontId="0" fillId="0" borderId="0" xfId="0" applyProtection="1">
      <protection locked="0"/>
    </xf>
    <xf numFmtId="0" fontId="13" fillId="2" borderId="0" xfId="0" applyFont="1" applyFill="1" applyAlignment="1">
      <alignment vertical="center"/>
    </xf>
    <xf numFmtId="0" fontId="14" fillId="2" borderId="0" xfId="0" applyFont="1" applyFill="1" applyAlignment="1">
      <alignment horizontal="left" vertical="center"/>
    </xf>
    <xf numFmtId="0" fontId="30" fillId="2" borderId="0" xfId="1" applyFont="1" applyFill="1" applyAlignment="1">
      <alignment vertical="center"/>
    </xf>
    <xf numFmtId="0" fontId="13"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3" fillId="0" borderId="0" xfId="0" applyFont="1" applyBorder="1" applyAlignment="1" applyProtection="1">
      <alignment horizontal="left" vertical="center" wrapText="1"/>
    </xf>
    <xf numFmtId="0" fontId="19"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1" fillId="0" borderId="0" xfId="0" applyFont="1" applyBorder="1" applyAlignment="1" applyProtection="1">
      <alignment horizontal="left" vertical="center"/>
    </xf>
    <xf numFmtId="4" fontId="24"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0" fillId="0" borderId="0" xfId="0" applyFont="1" applyBorder="1" applyAlignment="1" applyProtection="1">
      <alignment horizontal="lef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31"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19"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4" fillId="0" borderId="0" xfId="0" applyNumberFormat="1" applyFont="1" applyAlignment="1" applyProtection="1"/>
    <xf numFmtId="166" fontId="32" fillId="0" borderId="16" xfId="0" applyNumberFormat="1" applyFont="1" applyBorder="1" applyAlignment="1" applyProtection="1"/>
    <xf numFmtId="166" fontId="32" fillId="0" borderId="17" xfId="0" applyNumberFormat="1" applyFont="1" applyBorder="1" applyAlignment="1" applyProtection="1"/>
    <xf numFmtId="4" fontId="33"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vertical="center" wrapText="1"/>
    </xf>
    <xf numFmtId="0" fontId="0" fillId="0" borderId="18" xfId="0" applyFont="1" applyBorder="1" applyAlignment="1" applyProtection="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1" fillId="0" borderId="24" xfId="0" applyFont="1" applyBorder="1" applyAlignment="1" applyProtection="1">
      <alignment horizontal="center" vertical="center"/>
    </xf>
    <xf numFmtId="0" fontId="0" fillId="0" borderId="24" xfId="0" applyFont="1" applyBorder="1" applyAlignment="1" applyProtection="1">
      <alignment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0" fillId="0" borderId="0" xfId="0" applyAlignment="1">
      <alignment vertical="top"/>
      <protection locked="0"/>
    </xf>
    <xf numFmtId="0" fontId="36" fillId="0" borderId="29" xfId="0" applyFont="1" applyBorder="1" applyAlignment="1">
      <alignment vertical="center" wrapText="1"/>
      <protection locked="0"/>
    </xf>
    <xf numFmtId="0" fontId="36" fillId="0" borderId="30" xfId="0" applyFont="1" applyBorder="1" applyAlignment="1">
      <alignment vertical="center" wrapText="1"/>
      <protection locked="0"/>
    </xf>
    <xf numFmtId="0" fontId="36" fillId="0" borderId="31" xfId="0" applyFont="1" applyBorder="1" applyAlignment="1">
      <alignment vertical="center" wrapText="1"/>
      <protection locked="0"/>
    </xf>
    <xf numFmtId="0" fontId="36" fillId="0" borderId="32" xfId="0" applyFont="1" applyBorder="1" applyAlignment="1">
      <alignment horizontal="center" vertical="center" wrapText="1"/>
      <protection locked="0"/>
    </xf>
    <xf numFmtId="0" fontId="37" fillId="0" borderId="1" xfId="0" applyFont="1" applyBorder="1" applyAlignment="1">
      <alignment horizontal="center" vertical="center" wrapText="1"/>
      <protection locked="0"/>
    </xf>
    <xf numFmtId="0" fontId="36" fillId="0" borderId="33" xfId="0" applyFont="1" applyBorder="1" applyAlignment="1">
      <alignment horizontal="center" vertical="center" wrapText="1"/>
      <protection locked="0"/>
    </xf>
    <xf numFmtId="0" fontId="36" fillId="0" borderId="32" xfId="0" applyFont="1" applyBorder="1" applyAlignment="1">
      <alignment vertical="center" wrapText="1"/>
      <protection locked="0"/>
    </xf>
    <xf numFmtId="0" fontId="38" fillId="0" borderId="34" xfId="0" applyFont="1" applyBorder="1" applyAlignment="1">
      <alignment horizontal="left" wrapText="1"/>
      <protection locked="0"/>
    </xf>
    <xf numFmtId="0" fontId="36" fillId="0" borderId="33" xfId="0" applyFont="1" applyBorder="1" applyAlignment="1">
      <alignment vertical="center" wrapText="1"/>
      <protection locked="0"/>
    </xf>
    <xf numFmtId="0" fontId="38" fillId="0" borderId="1" xfId="0" applyFont="1" applyBorder="1" applyAlignment="1">
      <alignment horizontal="left" vertical="center" wrapText="1"/>
      <protection locked="0"/>
    </xf>
    <xf numFmtId="0" fontId="39" fillId="0" borderId="1" xfId="0" applyFont="1" applyBorder="1" applyAlignment="1">
      <alignment horizontal="left" vertical="center" wrapText="1"/>
      <protection locked="0"/>
    </xf>
    <xf numFmtId="0" fontId="39" fillId="0" borderId="32" xfId="0" applyFont="1" applyBorder="1" applyAlignment="1">
      <alignment vertical="center" wrapText="1"/>
      <protection locked="0"/>
    </xf>
    <xf numFmtId="0" fontId="39" fillId="0" borderId="1" xfId="0" applyFont="1" applyBorder="1" applyAlignment="1">
      <alignment vertical="center" wrapText="1"/>
      <protection locked="0"/>
    </xf>
    <xf numFmtId="0" fontId="39" fillId="0" borderId="1" xfId="0" applyFont="1" applyBorder="1" applyAlignment="1">
      <alignment vertical="center"/>
      <protection locked="0"/>
    </xf>
    <xf numFmtId="0" fontId="39" fillId="0" borderId="1" xfId="0" applyFont="1" applyBorder="1" applyAlignment="1">
      <alignment horizontal="left" vertical="center"/>
      <protection locked="0"/>
    </xf>
    <xf numFmtId="49" fontId="39" fillId="0" borderId="1" xfId="0" applyNumberFormat="1" applyFont="1" applyBorder="1" applyAlignment="1">
      <alignment horizontal="left" vertical="center" wrapText="1"/>
      <protection locked="0"/>
    </xf>
    <xf numFmtId="49" fontId="39" fillId="0" borderId="1" xfId="0" applyNumberFormat="1" applyFont="1" applyBorder="1" applyAlignment="1">
      <alignment vertical="center" wrapText="1"/>
      <protection locked="0"/>
    </xf>
    <xf numFmtId="0" fontId="36" fillId="0" borderId="35" xfId="0" applyFont="1" applyBorder="1" applyAlignment="1">
      <alignment vertical="center" wrapText="1"/>
      <protection locked="0"/>
    </xf>
    <xf numFmtId="0" fontId="40" fillId="0" borderId="34" xfId="0" applyFont="1" applyBorder="1" applyAlignment="1">
      <alignment vertical="center" wrapText="1"/>
      <protection locked="0"/>
    </xf>
    <xf numFmtId="0" fontId="36" fillId="0" borderId="36" xfId="0" applyFont="1" applyBorder="1" applyAlignment="1">
      <alignment vertical="center" wrapText="1"/>
      <protection locked="0"/>
    </xf>
    <xf numFmtId="0" fontId="36" fillId="0" borderId="1" xfId="0" applyFont="1" applyBorder="1" applyAlignment="1">
      <alignment vertical="top"/>
      <protection locked="0"/>
    </xf>
    <xf numFmtId="0" fontId="36" fillId="0" borderId="0" xfId="0" applyFont="1" applyAlignment="1">
      <alignment vertical="top"/>
      <protection locked="0"/>
    </xf>
    <xf numFmtId="0" fontId="36" fillId="0" borderId="29" xfId="0" applyFont="1" applyBorder="1" applyAlignment="1">
      <alignment horizontal="left" vertical="center"/>
      <protection locked="0"/>
    </xf>
    <xf numFmtId="0" fontId="36" fillId="0" borderId="30" xfId="0" applyFont="1" applyBorder="1" applyAlignment="1">
      <alignment horizontal="left" vertical="center"/>
      <protection locked="0"/>
    </xf>
    <xf numFmtId="0" fontId="36" fillId="0" borderId="31" xfId="0" applyFont="1" applyBorder="1" applyAlignment="1">
      <alignment horizontal="left" vertical="center"/>
      <protection locked="0"/>
    </xf>
    <xf numFmtId="0" fontId="36" fillId="0" borderId="32" xfId="0" applyFont="1" applyBorder="1" applyAlignment="1">
      <alignment horizontal="left" vertical="center"/>
      <protection locked="0"/>
    </xf>
    <xf numFmtId="0" fontId="37" fillId="0" borderId="1" xfId="0" applyFont="1" applyBorder="1" applyAlignment="1">
      <alignment horizontal="center" vertical="center"/>
      <protection locked="0"/>
    </xf>
    <xf numFmtId="0" fontId="36" fillId="0" borderId="33" xfId="0" applyFont="1" applyBorder="1" applyAlignment="1">
      <alignment horizontal="left" vertical="center"/>
      <protection locked="0"/>
    </xf>
    <xf numFmtId="0" fontId="38" fillId="0" borderId="1" xfId="0" applyFont="1" applyBorder="1" applyAlignment="1">
      <alignment horizontal="left" vertical="center"/>
      <protection locked="0"/>
    </xf>
    <xf numFmtId="0" fontId="41" fillId="0" borderId="0" xfId="0" applyFont="1" applyAlignment="1">
      <alignment horizontal="left" vertical="center"/>
      <protection locked="0"/>
    </xf>
    <xf numFmtId="0" fontId="38" fillId="0" borderId="34" xfId="0" applyFont="1" applyBorder="1" applyAlignment="1">
      <alignment horizontal="left" vertical="center"/>
      <protection locked="0"/>
    </xf>
    <xf numFmtId="0" fontId="38" fillId="0" borderId="34" xfId="0" applyFont="1" applyBorder="1" applyAlignment="1">
      <alignment horizontal="center" vertical="center"/>
      <protection locked="0"/>
    </xf>
    <xf numFmtId="0" fontId="41" fillId="0" borderId="34" xfId="0" applyFont="1" applyBorder="1" applyAlignment="1">
      <alignment horizontal="left" vertical="center"/>
      <protection locked="0"/>
    </xf>
    <xf numFmtId="0" fontId="42" fillId="0" borderId="1" xfId="0" applyFont="1" applyBorder="1" applyAlignment="1">
      <alignment horizontal="left" vertical="center"/>
      <protection locked="0"/>
    </xf>
    <xf numFmtId="0" fontId="39" fillId="0" borderId="0" xfId="0" applyFont="1" applyAlignment="1">
      <alignment horizontal="left" vertical="center"/>
      <protection locked="0"/>
    </xf>
    <xf numFmtId="0" fontId="39" fillId="0" borderId="1" xfId="0" applyFont="1" applyBorder="1" applyAlignment="1">
      <alignment horizontal="center" vertical="center"/>
      <protection locked="0"/>
    </xf>
    <xf numFmtId="0" fontId="39" fillId="0" borderId="32" xfId="0" applyFont="1" applyBorder="1" applyAlignment="1">
      <alignment horizontal="left" vertical="center"/>
      <protection locked="0"/>
    </xf>
    <xf numFmtId="0" fontId="39" fillId="0" borderId="1" xfId="0" applyFont="1" applyFill="1" applyBorder="1" applyAlignment="1">
      <alignment horizontal="left" vertical="center"/>
      <protection locked="0"/>
    </xf>
    <xf numFmtId="0" fontId="39" fillId="0" borderId="1" xfId="0" applyFont="1" applyFill="1" applyBorder="1" applyAlignment="1">
      <alignment horizontal="center" vertical="center"/>
      <protection locked="0"/>
    </xf>
    <xf numFmtId="0" fontId="36" fillId="0" borderId="35" xfId="0" applyFont="1" applyBorder="1" applyAlignment="1">
      <alignment horizontal="left" vertical="center"/>
      <protection locked="0"/>
    </xf>
    <xf numFmtId="0" fontId="40" fillId="0" borderId="34" xfId="0" applyFont="1" applyBorder="1" applyAlignment="1">
      <alignment horizontal="left" vertical="center"/>
      <protection locked="0"/>
    </xf>
    <xf numFmtId="0" fontId="36" fillId="0" borderId="36" xfId="0" applyFont="1" applyBorder="1" applyAlignment="1">
      <alignment horizontal="left" vertical="center"/>
      <protection locked="0"/>
    </xf>
    <xf numFmtId="0" fontId="36" fillId="0" borderId="1" xfId="0" applyFont="1" applyBorder="1" applyAlignment="1">
      <alignment horizontal="left" vertical="center"/>
      <protection locked="0"/>
    </xf>
    <xf numFmtId="0" fontId="40" fillId="0" borderId="1" xfId="0" applyFont="1" applyBorder="1" applyAlignment="1">
      <alignment horizontal="left" vertical="center"/>
      <protection locked="0"/>
    </xf>
    <xf numFmtId="0" fontId="41" fillId="0" borderId="1" xfId="0" applyFont="1" applyBorder="1" applyAlignment="1">
      <alignment horizontal="left" vertical="center"/>
      <protection locked="0"/>
    </xf>
    <xf numFmtId="0" fontId="39" fillId="0" borderId="34" xfId="0" applyFont="1" applyBorder="1" applyAlignment="1">
      <alignment horizontal="left" vertical="center"/>
      <protection locked="0"/>
    </xf>
    <xf numFmtId="0" fontId="36" fillId="0" borderId="1" xfId="0" applyFont="1" applyBorder="1" applyAlignment="1">
      <alignment horizontal="left" vertical="center" wrapText="1"/>
      <protection locked="0"/>
    </xf>
    <xf numFmtId="0" fontId="39" fillId="0" borderId="1" xfId="0" applyFont="1" applyBorder="1" applyAlignment="1">
      <alignment horizontal="center" vertical="center" wrapText="1"/>
      <protection locked="0"/>
    </xf>
    <xf numFmtId="0" fontId="36" fillId="0" borderId="29" xfId="0" applyFont="1" applyBorder="1" applyAlignment="1">
      <alignment horizontal="left" vertical="center" wrapText="1"/>
      <protection locked="0"/>
    </xf>
    <xf numFmtId="0" fontId="36" fillId="0" borderId="30" xfId="0" applyFont="1" applyBorder="1" applyAlignment="1">
      <alignment horizontal="left" vertical="center" wrapText="1"/>
      <protection locked="0"/>
    </xf>
    <xf numFmtId="0" fontId="36" fillId="0" borderId="31" xfId="0" applyFont="1" applyBorder="1" applyAlignment="1">
      <alignment horizontal="left" vertical="center" wrapText="1"/>
      <protection locked="0"/>
    </xf>
    <xf numFmtId="0" fontId="36" fillId="0" borderId="32" xfId="0" applyFont="1" applyBorder="1" applyAlignment="1">
      <alignment horizontal="left" vertical="center" wrapText="1"/>
      <protection locked="0"/>
    </xf>
    <xf numFmtId="0" fontId="36" fillId="0" borderId="33" xfId="0" applyFont="1" applyBorder="1" applyAlignment="1">
      <alignment horizontal="left" vertical="center" wrapText="1"/>
      <protection locked="0"/>
    </xf>
    <xf numFmtId="0" fontId="41" fillId="0" borderId="32" xfId="0" applyFont="1" applyBorder="1" applyAlignment="1">
      <alignment horizontal="left" vertical="center" wrapText="1"/>
      <protection locked="0"/>
    </xf>
    <xf numFmtId="0" fontId="41" fillId="0" borderId="33" xfId="0" applyFont="1" applyBorder="1" applyAlignment="1">
      <alignment horizontal="left" vertical="center" wrapText="1"/>
      <protection locked="0"/>
    </xf>
    <xf numFmtId="0" fontId="39" fillId="0" borderId="32" xfId="0" applyFont="1" applyBorder="1" applyAlignment="1">
      <alignment horizontal="left" vertical="center" wrapText="1"/>
      <protection locked="0"/>
    </xf>
    <xf numFmtId="0" fontId="39" fillId="0" borderId="33" xfId="0" applyFont="1" applyBorder="1" applyAlignment="1">
      <alignment horizontal="left" vertical="center" wrapText="1"/>
      <protection locked="0"/>
    </xf>
    <xf numFmtId="0" fontId="39" fillId="0" borderId="33" xfId="0" applyFont="1" applyBorder="1" applyAlignment="1">
      <alignment horizontal="left" vertical="center"/>
      <protection locked="0"/>
    </xf>
    <xf numFmtId="0" fontId="39" fillId="0" borderId="35" xfId="0" applyFont="1" applyBorder="1" applyAlignment="1">
      <alignment horizontal="left" vertical="center" wrapText="1"/>
      <protection locked="0"/>
    </xf>
    <xf numFmtId="0" fontId="39" fillId="0" borderId="34" xfId="0" applyFont="1" applyBorder="1" applyAlignment="1">
      <alignment horizontal="left" vertical="center" wrapText="1"/>
      <protection locked="0"/>
    </xf>
    <xf numFmtId="0" fontId="39" fillId="0" borderId="36" xfId="0" applyFont="1" applyBorder="1" applyAlignment="1">
      <alignment horizontal="left" vertical="center" wrapText="1"/>
      <protection locked="0"/>
    </xf>
    <xf numFmtId="0" fontId="39" fillId="0" borderId="1" xfId="0" applyFont="1" applyBorder="1" applyAlignment="1">
      <alignment horizontal="left" vertical="top"/>
      <protection locked="0"/>
    </xf>
    <xf numFmtId="0" fontId="39" fillId="0" borderId="1" xfId="0" applyFont="1" applyBorder="1" applyAlignment="1">
      <alignment horizontal="center" vertical="top"/>
      <protection locked="0"/>
    </xf>
    <xf numFmtId="0" fontId="39" fillId="0" borderId="35" xfId="0" applyFont="1" applyBorder="1" applyAlignment="1">
      <alignment horizontal="left" vertical="center"/>
      <protection locked="0"/>
    </xf>
    <xf numFmtId="0" fontId="39" fillId="0" borderId="36" xfId="0" applyFont="1" applyBorder="1" applyAlignment="1">
      <alignment horizontal="left" vertical="center"/>
      <protection locked="0"/>
    </xf>
    <xf numFmtId="0" fontId="41" fillId="0" borderId="0" xfId="0" applyFont="1" applyAlignment="1">
      <alignment vertical="center"/>
      <protection locked="0"/>
    </xf>
    <xf numFmtId="0" fontId="38" fillId="0" borderId="1" xfId="0" applyFont="1" applyBorder="1" applyAlignment="1">
      <alignment vertical="center"/>
      <protection locked="0"/>
    </xf>
    <xf numFmtId="0" fontId="41" fillId="0" borderId="34" xfId="0" applyFont="1" applyBorder="1" applyAlignment="1">
      <alignment vertical="center"/>
      <protection locked="0"/>
    </xf>
    <xf numFmtId="0" fontId="38" fillId="0" borderId="34" xfId="0" applyFont="1" applyBorder="1" applyAlignment="1">
      <alignment vertical="center"/>
      <protection locked="0"/>
    </xf>
    <xf numFmtId="0" fontId="0" fillId="0" borderId="1" xfId="0" applyBorder="1" applyAlignment="1">
      <alignment vertical="top"/>
      <protection locked="0"/>
    </xf>
    <xf numFmtId="49" fontId="39" fillId="0" borderId="1" xfId="0" applyNumberFormat="1" applyFont="1" applyBorder="1" applyAlignment="1">
      <alignment horizontal="left" vertical="center"/>
      <protection locked="0"/>
    </xf>
    <xf numFmtId="0" fontId="0" fillId="0" borderId="34" xfId="0" applyBorder="1" applyAlignment="1">
      <alignment vertical="top"/>
      <protection locked="0"/>
    </xf>
    <xf numFmtId="0" fontId="38" fillId="0" borderId="34" xfId="0" applyFont="1" applyBorder="1" applyAlignment="1">
      <alignment horizontal="left"/>
      <protection locked="0"/>
    </xf>
    <xf numFmtId="0" fontId="41" fillId="0" borderId="34" xfId="0" applyFont="1" applyBorder="1" applyAlignment="1">
      <protection locked="0"/>
    </xf>
    <xf numFmtId="0" fontId="36" fillId="0" borderId="32" xfId="0" applyFont="1" applyBorder="1" applyAlignment="1">
      <alignment vertical="top"/>
      <protection locked="0"/>
    </xf>
    <xf numFmtId="0" fontId="36" fillId="0" borderId="33" xfId="0" applyFont="1" applyBorder="1" applyAlignment="1">
      <alignment vertical="top"/>
      <protection locked="0"/>
    </xf>
    <xf numFmtId="0" fontId="36" fillId="0" borderId="1" xfId="0" applyFont="1" applyBorder="1" applyAlignment="1">
      <alignment horizontal="center" vertical="center"/>
      <protection locked="0"/>
    </xf>
    <xf numFmtId="0" fontId="36" fillId="0" borderId="1" xfId="0" applyFont="1" applyBorder="1" applyAlignment="1">
      <alignment horizontal="left" vertical="top"/>
      <protection locked="0"/>
    </xf>
    <xf numFmtId="0" fontId="36" fillId="0" borderId="35" xfId="0" applyFont="1" applyBorder="1" applyAlignment="1">
      <alignment vertical="top"/>
      <protection locked="0"/>
    </xf>
    <xf numFmtId="0" fontId="36" fillId="0" borderId="34" xfId="0" applyFont="1" applyBorder="1" applyAlignment="1">
      <alignment vertical="top"/>
      <protection locked="0"/>
    </xf>
    <xf numFmtId="0" fontId="36" fillId="0" borderId="36" xfId="0" applyFont="1" applyBorder="1" applyAlignment="1">
      <alignment vertical="top"/>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pane activePane="bottomLeft" state="frozen" topLeftCell="A2" ySplit="1"/>
    </sheetView>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1.67" hidden="1" customWidth="1"/>
    <col min="51" max="51" width="21.67" hidden="1" customWidth="1"/>
    <col min="52" max="52" width="21.67" hidden="1" customWidth="1"/>
    <col min="53" max="53" width="19.17" hidden="1" customWidth="1"/>
    <col min="54" max="54" width="25" hidden="1" customWidth="1"/>
    <col min="55" max="55" width="19.1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ht="21.36" customHeight="1">
      <c r="A1" s="15" t="s">
        <v>0</v>
      </c>
      <c r="B1" s="16"/>
      <c r="C1" s="16"/>
      <c r="D1" s="17" t="s">
        <v>1</v>
      </c>
      <c r="E1" s="16"/>
      <c r="F1" s="16"/>
      <c r="G1" s="16"/>
      <c r="H1" s="16"/>
      <c r="I1" s="16"/>
      <c r="J1" s="16"/>
      <c r="K1" s="18" t="s">
        <v>2</v>
      </c>
      <c r="L1" s="18"/>
      <c r="M1" s="18"/>
      <c r="N1" s="18"/>
      <c r="O1" s="18"/>
      <c r="P1" s="18"/>
      <c r="Q1" s="18"/>
      <c r="R1" s="18"/>
      <c r="S1" s="18"/>
      <c r="T1" s="16"/>
      <c r="U1" s="16"/>
      <c r="V1" s="16"/>
      <c r="W1" s="18" t="s">
        <v>3</v>
      </c>
      <c r="X1" s="18"/>
      <c r="Y1" s="18"/>
      <c r="Z1" s="18"/>
      <c r="AA1" s="18"/>
      <c r="AB1" s="18"/>
      <c r="AC1" s="18"/>
      <c r="AD1" s="18"/>
      <c r="AE1" s="18"/>
      <c r="AF1" s="18"/>
      <c r="AG1" s="18"/>
      <c r="AH1" s="18"/>
      <c r="AI1" s="19"/>
      <c r="AJ1" s="20"/>
      <c r="AK1" s="20"/>
      <c r="AL1" s="20"/>
      <c r="AM1" s="20"/>
      <c r="AN1" s="20"/>
      <c r="AO1" s="20"/>
      <c r="AP1" s="20"/>
      <c r="AQ1" s="20"/>
      <c r="AR1" s="20"/>
      <c r="AS1" s="20"/>
      <c r="AT1" s="20"/>
      <c r="AU1" s="20"/>
      <c r="AV1" s="20"/>
      <c r="AW1" s="20"/>
      <c r="AX1" s="20"/>
      <c r="AY1" s="20"/>
      <c r="AZ1" s="20"/>
      <c r="BA1" s="21" t="s">
        <v>4</v>
      </c>
      <c r="BB1" s="21" t="s">
        <v>5</v>
      </c>
      <c r="BC1" s="20"/>
      <c r="BD1" s="20"/>
      <c r="BE1" s="20"/>
      <c r="BF1" s="20"/>
      <c r="BG1" s="20"/>
      <c r="BH1" s="20"/>
      <c r="BI1" s="20"/>
      <c r="BJ1" s="20"/>
      <c r="BK1" s="20"/>
      <c r="BL1" s="20"/>
      <c r="BM1" s="20"/>
      <c r="BN1" s="20"/>
      <c r="BO1" s="20"/>
      <c r="BP1" s="20"/>
      <c r="BQ1" s="20"/>
      <c r="BR1" s="20"/>
      <c r="BT1" s="22" t="s">
        <v>6</v>
      </c>
      <c r="BU1" s="22" t="s">
        <v>6</v>
      </c>
      <c r="BV1" s="22" t="s">
        <v>7</v>
      </c>
    </row>
    <row r="2" ht="36.96" customHeight="1">
      <c r="AR2"/>
      <c r="BS2" s="23" t="s">
        <v>8</v>
      </c>
      <c r="BT2" s="23" t="s">
        <v>9</v>
      </c>
    </row>
    <row r="3" ht="6.96" customHeight="1">
      <c r="B3" s="24"/>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6"/>
      <c r="BS3" s="23" t="s">
        <v>8</v>
      </c>
      <c r="BT3" s="23" t="s">
        <v>10</v>
      </c>
    </row>
    <row r="4" ht="36.96" customHeight="1">
      <c r="B4" s="27"/>
      <c r="C4" s="28"/>
      <c r="D4" s="29" t="s">
        <v>11</v>
      </c>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30"/>
      <c r="AS4" s="31" t="s">
        <v>12</v>
      </c>
      <c r="BE4" s="32" t="s">
        <v>13</v>
      </c>
      <c r="BS4" s="23" t="s">
        <v>14</v>
      </c>
    </row>
    <row r="5" ht="14.4" customHeight="1">
      <c r="B5" s="27"/>
      <c r="C5" s="28"/>
      <c r="D5" s="33" t="s">
        <v>15</v>
      </c>
      <c r="E5" s="28"/>
      <c r="F5" s="28"/>
      <c r="G5" s="28"/>
      <c r="H5" s="28"/>
      <c r="I5" s="28"/>
      <c r="J5" s="28"/>
      <c r="K5" s="34" t="s">
        <v>16</v>
      </c>
      <c r="L5" s="28"/>
      <c r="M5" s="28"/>
      <c r="N5" s="28"/>
      <c r="O5" s="28"/>
      <c r="P5" s="28"/>
      <c r="Q5" s="28"/>
      <c r="R5" s="28"/>
      <c r="S5" s="28"/>
      <c r="T5" s="28"/>
      <c r="U5" s="28"/>
      <c r="V5" s="28"/>
      <c r="W5" s="28"/>
      <c r="X5" s="28"/>
      <c r="Y5" s="28"/>
      <c r="Z5" s="28"/>
      <c r="AA5" s="28"/>
      <c r="AB5" s="28"/>
      <c r="AC5" s="28"/>
      <c r="AD5" s="28"/>
      <c r="AE5" s="28"/>
      <c r="AF5" s="28"/>
      <c r="AG5" s="28"/>
      <c r="AH5" s="28"/>
      <c r="AI5" s="28"/>
      <c r="AJ5" s="28"/>
      <c r="AK5" s="28"/>
      <c r="AL5" s="28"/>
      <c r="AM5" s="28"/>
      <c r="AN5" s="28"/>
      <c r="AO5" s="28"/>
      <c r="AP5" s="28"/>
      <c r="AQ5" s="30"/>
      <c r="BE5" s="35" t="s">
        <v>17</v>
      </c>
      <c r="BS5" s="23" t="s">
        <v>8</v>
      </c>
    </row>
    <row r="6" ht="36.96" customHeight="1">
      <c r="B6" s="27"/>
      <c r="C6" s="28"/>
      <c r="D6" s="36" t="s">
        <v>18</v>
      </c>
      <c r="E6" s="28"/>
      <c r="F6" s="28"/>
      <c r="G6" s="28"/>
      <c r="H6" s="28"/>
      <c r="I6" s="28"/>
      <c r="J6" s="28"/>
      <c r="K6" s="37" t="s">
        <v>19</v>
      </c>
      <c r="L6" s="28"/>
      <c r="M6" s="28"/>
      <c r="N6" s="28"/>
      <c r="O6" s="28"/>
      <c r="P6" s="28"/>
      <c r="Q6" s="28"/>
      <c r="R6" s="28"/>
      <c r="S6" s="28"/>
      <c r="T6" s="28"/>
      <c r="U6" s="28"/>
      <c r="V6" s="28"/>
      <c r="W6" s="28"/>
      <c r="X6" s="28"/>
      <c r="Y6" s="28"/>
      <c r="Z6" s="28"/>
      <c r="AA6" s="28"/>
      <c r="AB6" s="28"/>
      <c r="AC6" s="28"/>
      <c r="AD6" s="28"/>
      <c r="AE6" s="28"/>
      <c r="AF6" s="28"/>
      <c r="AG6" s="28"/>
      <c r="AH6" s="28"/>
      <c r="AI6" s="28"/>
      <c r="AJ6" s="28"/>
      <c r="AK6" s="28"/>
      <c r="AL6" s="28"/>
      <c r="AM6" s="28"/>
      <c r="AN6" s="28"/>
      <c r="AO6" s="28"/>
      <c r="AP6" s="28"/>
      <c r="AQ6" s="30"/>
      <c r="BE6" s="38"/>
      <c r="BS6" s="23" t="s">
        <v>8</v>
      </c>
    </row>
    <row r="7" ht="14.4" customHeight="1">
      <c r="B7" s="27"/>
      <c r="C7" s="28"/>
      <c r="D7" s="39" t="s">
        <v>20</v>
      </c>
      <c r="E7" s="28"/>
      <c r="F7" s="28"/>
      <c r="G7" s="28"/>
      <c r="H7" s="28"/>
      <c r="I7" s="28"/>
      <c r="J7" s="28"/>
      <c r="K7" s="34" t="s">
        <v>21</v>
      </c>
      <c r="L7" s="28"/>
      <c r="M7" s="28"/>
      <c r="N7" s="28"/>
      <c r="O7" s="28"/>
      <c r="P7" s="28"/>
      <c r="Q7" s="28"/>
      <c r="R7" s="28"/>
      <c r="S7" s="28"/>
      <c r="T7" s="28"/>
      <c r="U7" s="28"/>
      <c r="V7" s="28"/>
      <c r="W7" s="28"/>
      <c r="X7" s="28"/>
      <c r="Y7" s="28"/>
      <c r="Z7" s="28"/>
      <c r="AA7" s="28"/>
      <c r="AB7" s="28"/>
      <c r="AC7" s="28"/>
      <c r="AD7" s="28"/>
      <c r="AE7" s="28"/>
      <c r="AF7" s="28"/>
      <c r="AG7" s="28"/>
      <c r="AH7" s="28"/>
      <c r="AI7" s="28"/>
      <c r="AJ7" s="28"/>
      <c r="AK7" s="39" t="s">
        <v>22</v>
      </c>
      <c r="AL7" s="28"/>
      <c r="AM7" s="28"/>
      <c r="AN7" s="34" t="s">
        <v>21</v>
      </c>
      <c r="AO7" s="28"/>
      <c r="AP7" s="28"/>
      <c r="AQ7" s="30"/>
      <c r="BE7" s="38"/>
      <c r="BS7" s="23" t="s">
        <v>8</v>
      </c>
    </row>
    <row r="8" ht="14.4" customHeight="1">
      <c r="B8" s="27"/>
      <c r="C8" s="28"/>
      <c r="D8" s="39" t="s">
        <v>23</v>
      </c>
      <c r="E8" s="28"/>
      <c r="F8" s="28"/>
      <c r="G8" s="28"/>
      <c r="H8" s="28"/>
      <c r="I8" s="28"/>
      <c r="J8" s="28"/>
      <c r="K8" s="34" t="s">
        <v>24</v>
      </c>
      <c r="L8" s="28"/>
      <c r="M8" s="28"/>
      <c r="N8" s="28"/>
      <c r="O8" s="28"/>
      <c r="P8" s="28"/>
      <c r="Q8" s="28"/>
      <c r="R8" s="28"/>
      <c r="S8" s="28"/>
      <c r="T8" s="28"/>
      <c r="U8" s="28"/>
      <c r="V8" s="28"/>
      <c r="W8" s="28"/>
      <c r="X8" s="28"/>
      <c r="Y8" s="28"/>
      <c r="Z8" s="28"/>
      <c r="AA8" s="28"/>
      <c r="AB8" s="28"/>
      <c r="AC8" s="28"/>
      <c r="AD8" s="28"/>
      <c r="AE8" s="28"/>
      <c r="AF8" s="28"/>
      <c r="AG8" s="28"/>
      <c r="AH8" s="28"/>
      <c r="AI8" s="28"/>
      <c r="AJ8" s="28"/>
      <c r="AK8" s="39" t="s">
        <v>25</v>
      </c>
      <c r="AL8" s="28"/>
      <c r="AM8" s="28"/>
      <c r="AN8" s="40" t="s">
        <v>26</v>
      </c>
      <c r="AO8" s="28"/>
      <c r="AP8" s="28"/>
      <c r="AQ8" s="30"/>
      <c r="BE8" s="38"/>
      <c r="BS8" s="23" t="s">
        <v>8</v>
      </c>
    </row>
    <row r="9" ht="14.4" customHeight="1">
      <c r="B9" s="27"/>
      <c r="C9" s="28"/>
      <c r="D9" s="28"/>
      <c r="E9" s="28"/>
      <c r="F9" s="28"/>
      <c r="G9" s="28"/>
      <c r="H9" s="28"/>
      <c r="I9" s="28"/>
      <c r="J9" s="28"/>
      <c r="K9" s="28"/>
      <c r="L9" s="28"/>
      <c r="M9" s="28"/>
      <c r="N9" s="28"/>
      <c r="O9" s="28"/>
      <c r="P9" s="28"/>
      <c r="Q9" s="28"/>
      <c r="R9" s="28"/>
      <c r="S9" s="28"/>
      <c r="T9" s="28"/>
      <c r="U9" s="28"/>
      <c r="V9" s="28"/>
      <c r="W9" s="28"/>
      <c r="X9" s="28"/>
      <c r="Y9" s="28"/>
      <c r="Z9" s="28"/>
      <c r="AA9" s="28"/>
      <c r="AB9" s="28"/>
      <c r="AC9" s="28"/>
      <c r="AD9" s="28"/>
      <c r="AE9" s="28"/>
      <c r="AF9" s="28"/>
      <c r="AG9" s="28"/>
      <c r="AH9" s="28"/>
      <c r="AI9" s="28"/>
      <c r="AJ9" s="28"/>
      <c r="AK9" s="28"/>
      <c r="AL9" s="28"/>
      <c r="AM9" s="28"/>
      <c r="AN9" s="28"/>
      <c r="AO9" s="28"/>
      <c r="AP9" s="28"/>
      <c r="AQ9" s="30"/>
      <c r="BE9" s="38"/>
      <c r="BS9" s="23" t="s">
        <v>8</v>
      </c>
    </row>
    <row r="10" ht="14.4" customHeight="1">
      <c r="B10" s="27"/>
      <c r="C10" s="28"/>
      <c r="D10" s="39" t="s">
        <v>27</v>
      </c>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39" t="s">
        <v>28</v>
      </c>
      <c r="AL10" s="28"/>
      <c r="AM10" s="28"/>
      <c r="AN10" s="34" t="s">
        <v>29</v>
      </c>
      <c r="AO10" s="28"/>
      <c r="AP10" s="28"/>
      <c r="AQ10" s="30"/>
      <c r="BE10" s="38"/>
      <c r="BS10" s="23" t="s">
        <v>8</v>
      </c>
    </row>
    <row r="11" ht="18.48" customHeight="1">
      <c r="B11" s="27"/>
      <c r="C11" s="28"/>
      <c r="D11" s="28"/>
      <c r="E11" s="34" t="s">
        <v>30</v>
      </c>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39" t="s">
        <v>31</v>
      </c>
      <c r="AL11" s="28"/>
      <c r="AM11" s="28"/>
      <c r="AN11" s="34" t="s">
        <v>32</v>
      </c>
      <c r="AO11" s="28"/>
      <c r="AP11" s="28"/>
      <c r="AQ11" s="30"/>
      <c r="BE11" s="38"/>
      <c r="BS11" s="23" t="s">
        <v>8</v>
      </c>
    </row>
    <row r="12" ht="6.96" customHeight="1">
      <c r="B12" s="27"/>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30"/>
      <c r="BE12" s="38"/>
      <c r="BS12" s="23" t="s">
        <v>8</v>
      </c>
    </row>
    <row r="13" ht="14.4" customHeight="1">
      <c r="B13" s="27"/>
      <c r="C13" s="28"/>
      <c r="D13" s="39" t="s">
        <v>33</v>
      </c>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39" t="s">
        <v>28</v>
      </c>
      <c r="AL13" s="28"/>
      <c r="AM13" s="28"/>
      <c r="AN13" s="41" t="s">
        <v>34</v>
      </c>
      <c r="AO13" s="28"/>
      <c r="AP13" s="28"/>
      <c r="AQ13" s="30"/>
      <c r="BE13" s="38"/>
      <c r="BS13" s="23" t="s">
        <v>8</v>
      </c>
    </row>
    <row r="14">
      <c r="B14" s="27"/>
      <c r="C14" s="28"/>
      <c r="D14" s="28"/>
      <c r="E14" s="41" t="s">
        <v>34</v>
      </c>
      <c r="F14" s="42"/>
      <c r="G14" s="42"/>
      <c r="H14" s="42"/>
      <c r="I14" s="42"/>
      <c r="J14" s="42"/>
      <c r="K14" s="42"/>
      <c r="L14" s="42"/>
      <c r="M14" s="42"/>
      <c r="N14" s="42"/>
      <c r="O14" s="42"/>
      <c r="P14" s="42"/>
      <c r="Q14" s="42"/>
      <c r="R14" s="42"/>
      <c r="S14" s="42"/>
      <c r="T14" s="42"/>
      <c r="U14" s="42"/>
      <c r="V14" s="42"/>
      <c r="W14" s="42"/>
      <c r="X14" s="42"/>
      <c r="Y14" s="42"/>
      <c r="Z14" s="42"/>
      <c r="AA14" s="42"/>
      <c r="AB14" s="42"/>
      <c r="AC14" s="42"/>
      <c r="AD14" s="42"/>
      <c r="AE14" s="42"/>
      <c r="AF14" s="42"/>
      <c r="AG14" s="42"/>
      <c r="AH14" s="42"/>
      <c r="AI14" s="42"/>
      <c r="AJ14" s="42"/>
      <c r="AK14" s="39" t="s">
        <v>31</v>
      </c>
      <c r="AL14" s="28"/>
      <c r="AM14" s="28"/>
      <c r="AN14" s="41" t="s">
        <v>34</v>
      </c>
      <c r="AO14" s="28"/>
      <c r="AP14" s="28"/>
      <c r="AQ14" s="30"/>
      <c r="BE14" s="38"/>
      <c r="BS14" s="23" t="s">
        <v>8</v>
      </c>
    </row>
    <row r="15" ht="6.96" customHeight="1">
      <c r="B15" s="27"/>
      <c r="C15" s="28"/>
      <c r="D15" s="28"/>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30"/>
      <c r="BE15" s="38"/>
      <c r="BS15" s="23" t="s">
        <v>6</v>
      </c>
    </row>
    <row r="16" ht="14.4" customHeight="1">
      <c r="B16" s="27"/>
      <c r="C16" s="28"/>
      <c r="D16" s="39" t="s">
        <v>35</v>
      </c>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39" t="s">
        <v>28</v>
      </c>
      <c r="AL16" s="28"/>
      <c r="AM16" s="28"/>
      <c r="AN16" s="34" t="s">
        <v>36</v>
      </c>
      <c r="AO16" s="28"/>
      <c r="AP16" s="28"/>
      <c r="AQ16" s="30"/>
      <c r="BE16" s="38"/>
      <c r="BS16" s="23" t="s">
        <v>6</v>
      </c>
    </row>
    <row r="17" ht="18.48" customHeight="1">
      <c r="B17" s="27"/>
      <c r="C17" s="28"/>
      <c r="D17" s="28"/>
      <c r="E17" s="34" t="s">
        <v>37</v>
      </c>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39" t="s">
        <v>31</v>
      </c>
      <c r="AL17" s="28"/>
      <c r="AM17" s="28"/>
      <c r="AN17" s="34" t="s">
        <v>38</v>
      </c>
      <c r="AO17" s="28"/>
      <c r="AP17" s="28"/>
      <c r="AQ17" s="30"/>
      <c r="BE17" s="38"/>
      <c r="BS17" s="23" t="s">
        <v>39</v>
      </c>
    </row>
    <row r="18" ht="6.96" customHeight="1">
      <c r="B18" s="27"/>
      <c r="C18" s="28"/>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30"/>
      <c r="BE18" s="38"/>
      <c r="BS18" s="23" t="s">
        <v>8</v>
      </c>
    </row>
    <row r="19" ht="14.4" customHeight="1">
      <c r="B19" s="27"/>
      <c r="C19" s="28"/>
      <c r="D19" s="39" t="s">
        <v>40</v>
      </c>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30"/>
      <c r="BE19" s="38"/>
      <c r="BS19" s="23" t="s">
        <v>8</v>
      </c>
    </row>
    <row r="20" ht="16.5" customHeight="1">
      <c r="B20" s="27"/>
      <c r="C20" s="28"/>
      <c r="D20" s="28"/>
      <c r="E20" s="43" t="s">
        <v>21</v>
      </c>
      <c r="F20" s="43"/>
      <c r="G20" s="43"/>
      <c r="H20" s="43"/>
      <c r="I20" s="43"/>
      <c r="J20" s="43"/>
      <c r="K20" s="43"/>
      <c r="L20" s="43"/>
      <c r="M20" s="43"/>
      <c r="N20" s="43"/>
      <c r="O20" s="43"/>
      <c r="P20" s="43"/>
      <c r="Q20" s="43"/>
      <c r="R20" s="43"/>
      <c r="S20" s="43"/>
      <c r="T20" s="43"/>
      <c r="U20" s="43"/>
      <c r="V20" s="43"/>
      <c r="W20" s="43"/>
      <c r="X20" s="43"/>
      <c r="Y20" s="43"/>
      <c r="Z20" s="43"/>
      <c r="AA20" s="43"/>
      <c r="AB20" s="43"/>
      <c r="AC20" s="43"/>
      <c r="AD20" s="43"/>
      <c r="AE20" s="43"/>
      <c r="AF20" s="43"/>
      <c r="AG20" s="43"/>
      <c r="AH20" s="43"/>
      <c r="AI20" s="43"/>
      <c r="AJ20" s="43"/>
      <c r="AK20" s="43"/>
      <c r="AL20" s="43"/>
      <c r="AM20" s="43"/>
      <c r="AN20" s="43"/>
      <c r="AO20" s="28"/>
      <c r="AP20" s="28"/>
      <c r="AQ20" s="30"/>
      <c r="BE20" s="38"/>
      <c r="BS20" s="23" t="s">
        <v>6</v>
      </c>
    </row>
    <row r="21" ht="6.96" customHeight="1">
      <c r="B21" s="27"/>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30"/>
      <c r="BE21" s="38"/>
    </row>
    <row r="22" ht="6.96" customHeight="1">
      <c r="B22" s="27"/>
      <c r="C22" s="28"/>
      <c r="D22" s="44"/>
      <c r="E22" s="44"/>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44"/>
      <c r="AJ22" s="44"/>
      <c r="AK22" s="44"/>
      <c r="AL22" s="44"/>
      <c r="AM22" s="44"/>
      <c r="AN22" s="44"/>
      <c r="AO22" s="44"/>
      <c r="AP22" s="28"/>
      <c r="AQ22" s="30"/>
      <c r="BE22" s="38"/>
    </row>
    <row r="23" s="1" customFormat="1" ht="25.92" customHeight="1">
      <c r="B23" s="45"/>
      <c r="C23" s="46"/>
      <c r="D23" s="47" t="s">
        <v>41</v>
      </c>
      <c r="E23" s="48"/>
      <c r="F23" s="48"/>
      <c r="G23" s="48"/>
      <c r="H23" s="48"/>
      <c r="I23" s="48"/>
      <c r="J23" s="48"/>
      <c r="K23" s="48"/>
      <c r="L23" s="48"/>
      <c r="M23" s="48"/>
      <c r="N23" s="48"/>
      <c r="O23" s="48"/>
      <c r="P23" s="48"/>
      <c r="Q23" s="48"/>
      <c r="R23" s="48"/>
      <c r="S23" s="48"/>
      <c r="T23" s="48"/>
      <c r="U23" s="48"/>
      <c r="V23" s="48"/>
      <c r="W23" s="48"/>
      <c r="X23" s="48"/>
      <c r="Y23" s="48"/>
      <c r="Z23" s="48"/>
      <c r="AA23" s="48"/>
      <c r="AB23" s="48"/>
      <c r="AC23" s="48"/>
      <c r="AD23" s="48"/>
      <c r="AE23" s="48"/>
      <c r="AF23" s="48"/>
      <c r="AG23" s="48"/>
      <c r="AH23" s="48"/>
      <c r="AI23" s="48"/>
      <c r="AJ23" s="48"/>
      <c r="AK23" s="49">
        <f>ROUND(AG51,2)</f>
        <v>0</v>
      </c>
      <c r="AL23" s="48"/>
      <c r="AM23" s="48"/>
      <c r="AN23" s="48"/>
      <c r="AO23" s="48"/>
      <c r="AP23" s="46"/>
      <c r="AQ23" s="50"/>
      <c r="BE23" s="38"/>
    </row>
    <row r="24" s="1" customFormat="1" ht="6.96" customHeight="1">
      <c r="B24" s="45"/>
      <c r="C24" s="46"/>
      <c r="D24" s="46"/>
      <c r="E24" s="46"/>
      <c r="F24" s="46"/>
      <c r="G24" s="46"/>
      <c r="H24" s="46"/>
      <c r="I24" s="46"/>
      <c r="J24" s="46"/>
      <c r="K24" s="46"/>
      <c r="L24" s="46"/>
      <c r="M24" s="46"/>
      <c r="N24" s="46"/>
      <c r="O24" s="46"/>
      <c r="P24" s="46"/>
      <c r="Q24" s="46"/>
      <c r="R24" s="46"/>
      <c r="S24" s="46"/>
      <c r="T24" s="46"/>
      <c r="U24" s="46"/>
      <c r="V24" s="46"/>
      <c r="W24" s="46"/>
      <c r="X24" s="46"/>
      <c r="Y24" s="46"/>
      <c r="Z24" s="46"/>
      <c r="AA24" s="46"/>
      <c r="AB24" s="46"/>
      <c r="AC24" s="46"/>
      <c r="AD24" s="46"/>
      <c r="AE24" s="46"/>
      <c r="AF24" s="46"/>
      <c r="AG24" s="46"/>
      <c r="AH24" s="46"/>
      <c r="AI24" s="46"/>
      <c r="AJ24" s="46"/>
      <c r="AK24" s="46"/>
      <c r="AL24" s="46"/>
      <c r="AM24" s="46"/>
      <c r="AN24" s="46"/>
      <c r="AO24" s="46"/>
      <c r="AP24" s="46"/>
      <c r="AQ24" s="50"/>
      <c r="BE24" s="38"/>
    </row>
    <row r="25" s="1" customFormat="1">
      <c r="B25" s="45"/>
      <c r="C25" s="46"/>
      <c r="D25" s="46"/>
      <c r="E25" s="46"/>
      <c r="F25" s="46"/>
      <c r="G25" s="46"/>
      <c r="H25" s="46"/>
      <c r="I25" s="46"/>
      <c r="J25" s="46"/>
      <c r="K25" s="46"/>
      <c r="L25" s="51" t="s">
        <v>42</v>
      </c>
      <c r="M25" s="51"/>
      <c r="N25" s="51"/>
      <c r="O25" s="51"/>
      <c r="P25" s="46"/>
      <c r="Q25" s="46"/>
      <c r="R25" s="46"/>
      <c r="S25" s="46"/>
      <c r="T25" s="46"/>
      <c r="U25" s="46"/>
      <c r="V25" s="46"/>
      <c r="W25" s="51" t="s">
        <v>43</v>
      </c>
      <c r="X25" s="51"/>
      <c r="Y25" s="51"/>
      <c r="Z25" s="51"/>
      <c r="AA25" s="51"/>
      <c r="AB25" s="51"/>
      <c r="AC25" s="51"/>
      <c r="AD25" s="51"/>
      <c r="AE25" s="51"/>
      <c r="AF25" s="46"/>
      <c r="AG25" s="46"/>
      <c r="AH25" s="46"/>
      <c r="AI25" s="46"/>
      <c r="AJ25" s="46"/>
      <c r="AK25" s="51" t="s">
        <v>44</v>
      </c>
      <c r="AL25" s="51"/>
      <c r="AM25" s="51"/>
      <c r="AN25" s="51"/>
      <c r="AO25" s="51"/>
      <c r="AP25" s="46"/>
      <c r="AQ25" s="50"/>
      <c r="BE25" s="38"/>
    </row>
    <row r="26" s="2" customFormat="1" ht="14.4" customHeight="1">
      <c r="B26" s="52"/>
      <c r="C26" s="53"/>
      <c r="D26" s="54" t="s">
        <v>45</v>
      </c>
      <c r="E26" s="53"/>
      <c r="F26" s="54" t="s">
        <v>46</v>
      </c>
      <c r="G26" s="53"/>
      <c r="H26" s="53"/>
      <c r="I26" s="53"/>
      <c r="J26" s="53"/>
      <c r="K26" s="53"/>
      <c r="L26" s="55">
        <v>0.20999999999999999</v>
      </c>
      <c r="M26" s="53"/>
      <c r="N26" s="53"/>
      <c r="O26" s="53"/>
      <c r="P26" s="53"/>
      <c r="Q26" s="53"/>
      <c r="R26" s="53"/>
      <c r="S26" s="53"/>
      <c r="T26" s="53"/>
      <c r="U26" s="53"/>
      <c r="V26" s="53"/>
      <c r="W26" s="56">
        <f>ROUND(AZ51,2)</f>
        <v>0</v>
      </c>
      <c r="X26" s="53"/>
      <c r="Y26" s="53"/>
      <c r="Z26" s="53"/>
      <c r="AA26" s="53"/>
      <c r="AB26" s="53"/>
      <c r="AC26" s="53"/>
      <c r="AD26" s="53"/>
      <c r="AE26" s="53"/>
      <c r="AF26" s="53"/>
      <c r="AG26" s="53"/>
      <c r="AH26" s="53"/>
      <c r="AI26" s="53"/>
      <c r="AJ26" s="53"/>
      <c r="AK26" s="56">
        <f>ROUND(AV51,2)</f>
        <v>0</v>
      </c>
      <c r="AL26" s="53"/>
      <c r="AM26" s="53"/>
      <c r="AN26" s="53"/>
      <c r="AO26" s="53"/>
      <c r="AP26" s="53"/>
      <c r="AQ26" s="57"/>
      <c r="BE26" s="38"/>
    </row>
    <row r="27" s="2" customFormat="1" ht="14.4" customHeight="1">
      <c r="B27" s="52"/>
      <c r="C27" s="53"/>
      <c r="D27" s="53"/>
      <c r="E27" s="53"/>
      <c r="F27" s="54" t="s">
        <v>47</v>
      </c>
      <c r="G27" s="53"/>
      <c r="H27" s="53"/>
      <c r="I27" s="53"/>
      <c r="J27" s="53"/>
      <c r="K27" s="53"/>
      <c r="L27" s="55">
        <v>0.14999999999999999</v>
      </c>
      <c r="M27" s="53"/>
      <c r="N27" s="53"/>
      <c r="O27" s="53"/>
      <c r="P27" s="53"/>
      <c r="Q27" s="53"/>
      <c r="R27" s="53"/>
      <c r="S27" s="53"/>
      <c r="T27" s="53"/>
      <c r="U27" s="53"/>
      <c r="V27" s="53"/>
      <c r="W27" s="56">
        <f>ROUND(BA51,2)</f>
        <v>0</v>
      </c>
      <c r="X27" s="53"/>
      <c r="Y27" s="53"/>
      <c r="Z27" s="53"/>
      <c r="AA27" s="53"/>
      <c r="AB27" s="53"/>
      <c r="AC27" s="53"/>
      <c r="AD27" s="53"/>
      <c r="AE27" s="53"/>
      <c r="AF27" s="53"/>
      <c r="AG27" s="53"/>
      <c r="AH27" s="53"/>
      <c r="AI27" s="53"/>
      <c r="AJ27" s="53"/>
      <c r="AK27" s="56">
        <f>ROUND(AW51,2)</f>
        <v>0</v>
      </c>
      <c r="AL27" s="53"/>
      <c r="AM27" s="53"/>
      <c r="AN27" s="53"/>
      <c r="AO27" s="53"/>
      <c r="AP27" s="53"/>
      <c r="AQ27" s="57"/>
      <c r="BE27" s="38"/>
    </row>
    <row r="28" hidden="1" s="2" customFormat="1" ht="14.4" customHeight="1">
      <c r="B28" s="52"/>
      <c r="C28" s="53"/>
      <c r="D28" s="53"/>
      <c r="E28" s="53"/>
      <c r="F28" s="54" t="s">
        <v>48</v>
      </c>
      <c r="G28" s="53"/>
      <c r="H28" s="53"/>
      <c r="I28" s="53"/>
      <c r="J28" s="53"/>
      <c r="K28" s="53"/>
      <c r="L28" s="55">
        <v>0.20999999999999999</v>
      </c>
      <c r="M28" s="53"/>
      <c r="N28" s="53"/>
      <c r="O28" s="53"/>
      <c r="P28" s="53"/>
      <c r="Q28" s="53"/>
      <c r="R28" s="53"/>
      <c r="S28" s="53"/>
      <c r="T28" s="53"/>
      <c r="U28" s="53"/>
      <c r="V28" s="53"/>
      <c r="W28" s="56">
        <f>ROUND(BB51,2)</f>
        <v>0</v>
      </c>
      <c r="X28" s="53"/>
      <c r="Y28" s="53"/>
      <c r="Z28" s="53"/>
      <c r="AA28" s="53"/>
      <c r="AB28" s="53"/>
      <c r="AC28" s="53"/>
      <c r="AD28" s="53"/>
      <c r="AE28" s="53"/>
      <c r="AF28" s="53"/>
      <c r="AG28" s="53"/>
      <c r="AH28" s="53"/>
      <c r="AI28" s="53"/>
      <c r="AJ28" s="53"/>
      <c r="AK28" s="56">
        <v>0</v>
      </c>
      <c r="AL28" s="53"/>
      <c r="AM28" s="53"/>
      <c r="AN28" s="53"/>
      <c r="AO28" s="53"/>
      <c r="AP28" s="53"/>
      <c r="AQ28" s="57"/>
      <c r="BE28" s="38"/>
    </row>
    <row r="29" hidden="1" s="2" customFormat="1" ht="14.4" customHeight="1">
      <c r="B29" s="52"/>
      <c r="C29" s="53"/>
      <c r="D29" s="53"/>
      <c r="E29" s="53"/>
      <c r="F29" s="54" t="s">
        <v>49</v>
      </c>
      <c r="G29" s="53"/>
      <c r="H29" s="53"/>
      <c r="I29" s="53"/>
      <c r="J29" s="53"/>
      <c r="K29" s="53"/>
      <c r="L29" s="55">
        <v>0.14999999999999999</v>
      </c>
      <c r="M29" s="53"/>
      <c r="N29" s="53"/>
      <c r="O29" s="53"/>
      <c r="P29" s="53"/>
      <c r="Q29" s="53"/>
      <c r="R29" s="53"/>
      <c r="S29" s="53"/>
      <c r="T29" s="53"/>
      <c r="U29" s="53"/>
      <c r="V29" s="53"/>
      <c r="W29" s="56">
        <f>ROUND(BC51,2)</f>
        <v>0</v>
      </c>
      <c r="X29" s="53"/>
      <c r="Y29" s="53"/>
      <c r="Z29" s="53"/>
      <c r="AA29" s="53"/>
      <c r="AB29" s="53"/>
      <c r="AC29" s="53"/>
      <c r="AD29" s="53"/>
      <c r="AE29" s="53"/>
      <c r="AF29" s="53"/>
      <c r="AG29" s="53"/>
      <c r="AH29" s="53"/>
      <c r="AI29" s="53"/>
      <c r="AJ29" s="53"/>
      <c r="AK29" s="56">
        <v>0</v>
      </c>
      <c r="AL29" s="53"/>
      <c r="AM29" s="53"/>
      <c r="AN29" s="53"/>
      <c r="AO29" s="53"/>
      <c r="AP29" s="53"/>
      <c r="AQ29" s="57"/>
      <c r="BE29" s="38"/>
    </row>
    <row r="30" hidden="1" s="2" customFormat="1" ht="14.4" customHeight="1">
      <c r="B30" s="52"/>
      <c r="C30" s="53"/>
      <c r="D30" s="53"/>
      <c r="E30" s="53"/>
      <c r="F30" s="54" t="s">
        <v>50</v>
      </c>
      <c r="G30" s="53"/>
      <c r="H30" s="53"/>
      <c r="I30" s="53"/>
      <c r="J30" s="53"/>
      <c r="K30" s="53"/>
      <c r="L30" s="55">
        <v>0</v>
      </c>
      <c r="M30" s="53"/>
      <c r="N30" s="53"/>
      <c r="O30" s="53"/>
      <c r="P30" s="53"/>
      <c r="Q30" s="53"/>
      <c r="R30" s="53"/>
      <c r="S30" s="53"/>
      <c r="T30" s="53"/>
      <c r="U30" s="53"/>
      <c r="V30" s="53"/>
      <c r="W30" s="56">
        <f>ROUND(BD51,2)</f>
        <v>0</v>
      </c>
      <c r="X30" s="53"/>
      <c r="Y30" s="53"/>
      <c r="Z30" s="53"/>
      <c r="AA30" s="53"/>
      <c r="AB30" s="53"/>
      <c r="AC30" s="53"/>
      <c r="AD30" s="53"/>
      <c r="AE30" s="53"/>
      <c r="AF30" s="53"/>
      <c r="AG30" s="53"/>
      <c r="AH30" s="53"/>
      <c r="AI30" s="53"/>
      <c r="AJ30" s="53"/>
      <c r="AK30" s="56">
        <v>0</v>
      </c>
      <c r="AL30" s="53"/>
      <c r="AM30" s="53"/>
      <c r="AN30" s="53"/>
      <c r="AO30" s="53"/>
      <c r="AP30" s="53"/>
      <c r="AQ30" s="57"/>
      <c r="BE30" s="38"/>
    </row>
    <row r="31" s="1" customFormat="1" ht="6.96" customHeight="1">
      <c r="B31" s="45"/>
      <c r="C31" s="46"/>
      <c r="D31" s="46"/>
      <c r="E31" s="46"/>
      <c r="F31" s="46"/>
      <c r="G31" s="46"/>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AK31" s="46"/>
      <c r="AL31" s="46"/>
      <c r="AM31" s="46"/>
      <c r="AN31" s="46"/>
      <c r="AO31" s="46"/>
      <c r="AP31" s="46"/>
      <c r="AQ31" s="50"/>
      <c r="BE31" s="38"/>
    </row>
    <row r="32" s="1" customFormat="1" ht="25.92" customHeight="1">
      <c r="B32" s="45"/>
      <c r="C32" s="58"/>
      <c r="D32" s="59" t="s">
        <v>51</v>
      </c>
      <c r="E32" s="60"/>
      <c r="F32" s="60"/>
      <c r="G32" s="60"/>
      <c r="H32" s="60"/>
      <c r="I32" s="60"/>
      <c r="J32" s="60"/>
      <c r="K32" s="60"/>
      <c r="L32" s="60"/>
      <c r="M32" s="60"/>
      <c r="N32" s="60"/>
      <c r="O32" s="60"/>
      <c r="P32" s="60"/>
      <c r="Q32" s="60"/>
      <c r="R32" s="60"/>
      <c r="S32" s="60"/>
      <c r="T32" s="61" t="s">
        <v>52</v>
      </c>
      <c r="U32" s="60"/>
      <c r="V32" s="60"/>
      <c r="W32" s="60"/>
      <c r="X32" s="62" t="s">
        <v>53</v>
      </c>
      <c r="Y32" s="60"/>
      <c r="Z32" s="60"/>
      <c r="AA32" s="60"/>
      <c r="AB32" s="60"/>
      <c r="AC32" s="60"/>
      <c r="AD32" s="60"/>
      <c r="AE32" s="60"/>
      <c r="AF32" s="60"/>
      <c r="AG32" s="60"/>
      <c r="AH32" s="60"/>
      <c r="AI32" s="60"/>
      <c r="AJ32" s="60"/>
      <c r="AK32" s="63">
        <f>SUM(AK23:AK30)</f>
        <v>0</v>
      </c>
      <c r="AL32" s="60"/>
      <c r="AM32" s="60"/>
      <c r="AN32" s="60"/>
      <c r="AO32" s="64"/>
      <c r="AP32" s="58"/>
      <c r="AQ32" s="65"/>
      <c r="BE32" s="38"/>
    </row>
    <row r="33" s="1" customFormat="1" ht="6.96" customHeight="1">
      <c r="B33" s="45"/>
      <c r="C33" s="46"/>
      <c r="D33" s="46"/>
      <c r="E33" s="46"/>
      <c r="F33" s="46"/>
      <c r="G33" s="46"/>
      <c r="H33" s="46"/>
      <c r="I33" s="46"/>
      <c r="J33" s="46"/>
      <c r="K33" s="46"/>
      <c r="L33" s="46"/>
      <c r="M33" s="46"/>
      <c r="N33" s="46"/>
      <c r="O33" s="46"/>
      <c r="P33" s="46"/>
      <c r="Q33" s="46"/>
      <c r="R33" s="46"/>
      <c r="S33" s="46"/>
      <c r="T33" s="46"/>
      <c r="U33" s="46"/>
      <c r="V33" s="46"/>
      <c r="W33" s="46"/>
      <c r="X33" s="46"/>
      <c r="Y33" s="46"/>
      <c r="Z33" s="46"/>
      <c r="AA33" s="46"/>
      <c r="AB33" s="46"/>
      <c r="AC33" s="46"/>
      <c r="AD33" s="46"/>
      <c r="AE33" s="46"/>
      <c r="AF33" s="46"/>
      <c r="AG33" s="46"/>
      <c r="AH33" s="46"/>
      <c r="AI33" s="46"/>
      <c r="AJ33" s="46"/>
      <c r="AK33" s="46"/>
      <c r="AL33" s="46"/>
      <c r="AM33" s="46"/>
      <c r="AN33" s="46"/>
      <c r="AO33" s="46"/>
      <c r="AP33" s="46"/>
      <c r="AQ33" s="50"/>
    </row>
    <row r="34" s="1" customFormat="1" ht="6.96" customHeight="1">
      <c r="B34" s="66"/>
      <c r="C34" s="67"/>
      <c r="D34" s="67"/>
      <c r="E34" s="67"/>
      <c r="F34" s="67"/>
      <c r="G34" s="67"/>
      <c r="H34" s="67"/>
      <c r="I34" s="67"/>
      <c r="J34" s="67"/>
      <c r="K34" s="67"/>
      <c r="L34" s="67"/>
      <c r="M34" s="67"/>
      <c r="N34" s="67"/>
      <c r="O34" s="67"/>
      <c r="P34" s="67"/>
      <c r="Q34" s="67"/>
      <c r="R34" s="67"/>
      <c r="S34" s="67"/>
      <c r="T34" s="67"/>
      <c r="U34" s="67"/>
      <c r="V34" s="67"/>
      <c r="W34" s="67"/>
      <c r="X34" s="67"/>
      <c r="Y34" s="67"/>
      <c r="Z34" s="67"/>
      <c r="AA34" s="67"/>
      <c r="AB34" s="67"/>
      <c r="AC34" s="67"/>
      <c r="AD34" s="67"/>
      <c r="AE34" s="67"/>
      <c r="AF34" s="67"/>
      <c r="AG34" s="67"/>
      <c r="AH34" s="67"/>
      <c r="AI34" s="67"/>
      <c r="AJ34" s="67"/>
      <c r="AK34" s="67"/>
      <c r="AL34" s="67"/>
      <c r="AM34" s="67"/>
      <c r="AN34" s="67"/>
      <c r="AO34" s="67"/>
      <c r="AP34" s="67"/>
      <c r="AQ34" s="68"/>
    </row>
    <row r="38" s="1" customFormat="1" ht="6.96" customHeight="1">
      <c r="B38" s="69"/>
      <c r="C38" s="70"/>
      <c r="D38" s="70"/>
      <c r="E38" s="70"/>
      <c r="F38" s="70"/>
      <c r="G38" s="70"/>
      <c r="H38" s="70"/>
      <c r="I38" s="70"/>
      <c r="J38" s="70"/>
      <c r="K38" s="70"/>
      <c r="L38" s="70"/>
      <c r="M38" s="70"/>
      <c r="N38" s="70"/>
      <c r="O38" s="70"/>
      <c r="P38" s="70"/>
      <c r="Q38" s="70"/>
      <c r="R38" s="70"/>
      <c r="S38" s="70"/>
      <c r="T38" s="70"/>
      <c r="U38" s="70"/>
      <c r="V38" s="70"/>
      <c r="W38" s="70"/>
      <c r="X38" s="70"/>
      <c r="Y38" s="70"/>
      <c r="Z38" s="70"/>
      <c r="AA38" s="70"/>
      <c r="AB38" s="70"/>
      <c r="AC38" s="70"/>
      <c r="AD38" s="70"/>
      <c r="AE38" s="70"/>
      <c r="AF38" s="70"/>
      <c r="AG38" s="70"/>
      <c r="AH38" s="70"/>
      <c r="AI38" s="70"/>
      <c r="AJ38" s="70"/>
      <c r="AK38" s="70"/>
      <c r="AL38" s="70"/>
      <c r="AM38" s="70"/>
      <c r="AN38" s="70"/>
      <c r="AO38" s="70"/>
      <c r="AP38" s="70"/>
      <c r="AQ38" s="70"/>
      <c r="AR38" s="71"/>
    </row>
    <row r="39" s="1" customFormat="1" ht="36.96" customHeight="1">
      <c r="B39" s="45"/>
      <c r="C39" s="72" t="s">
        <v>54</v>
      </c>
      <c r="D39" s="73"/>
      <c r="E39" s="73"/>
      <c r="F39" s="73"/>
      <c r="G39" s="73"/>
      <c r="H39" s="73"/>
      <c r="I39" s="73"/>
      <c r="J39" s="73"/>
      <c r="K39" s="73"/>
      <c r="L39" s="73"/>
      <c r="M39" s="73"/>
      <c r="N39" s="73"/>
      <c r="O39" s="73"/>
      <c r="P39" s="73"/>
      <c r="Q39" s="73"/>
      <c r="R39" s="73"/>
      <c r="S39" s="73"/>
      <c r="T39" s="73"/>
      <c r="U39" s="73"/>
      <c r="V39" s="73"/>
      <c r="W39" s="73"/>
      <c r="X39" s="73"/>
      <c r="Y39" s="73"/>
      <c r="Z39" s="73"/>
      <c r="AA39" s="73"/>
      <c r="AB39" s="73"/>
      <c r="AC39" s="73"/>
      <c r="AD39" s="73"/>
      <c r="AE39" s="73"/>
      <c r="AF39" s="73"/>
      <c r="AG39" s="73"/>
      <c r="AH39" s="73"/>
      <c r="AI39" s="73"/>
      <c r="AJ39" s="73"/>
      <c r="AK39" s="73"/>
      <c r="AL39" s="73"/>
      <c r="AM39" s="73"/>
      <c r="AN39" s="73"/>
      <c r="AO39" s="73"/>
      <c r="AP39" s="73"/>
      <c r="AQ39" s="73"/>
      <c r="AR39" s="71"/>
    </row>
    <row r="40" s="1" customFormat="1" ht="6.96" customHeight="1">
      <c r="B40" s="45"/>
      <c r="C40" s="73"/>
      <c r="D40" s="73"/>
      <c r="E40" s="73"/>
      <c r="F40" s="73"/>
      <c r="G40" s="73"/>
      <c r="H40" s="73"/>
      <c r="I40" s="73"/>
      <c r="J40" s="73"/>
      <c r="K40" s="73"/>
      <c r="L40" s="73"/>
      <c r="M40" s="73"/>
      <c r="N40" s="73"/>
      <c r="O40" s="73"/>
      <c r="P40" s="73"/>
      <c r="Q40" s="73"/>
      <c r="R40" s="73"/>
      <c r="S40" s="73"/>
      <c r="T40" s="73"/>
      <c r="U40" s="73"/>
      <c r="V40" s="73"/>
      <c r="W40" s="73"/>
      <c r="X40" s="73"/>
      <c r="Y40" s="73"/>
      <c r="Z40" s="73"/>
      <c r="AA40" s="73"/>
      <c r="AB40" s="73"/>
      <c r="AC40" s="73"/>
      <c r="AD40" s="73"/>
      <c r="AE40" s="73"/>
      <c r="AF40" s="73"/>
      <c r="AG40" s="73"/>
      <c r="AH40" s="73"/>
      <c r="AI40" s="73"/>
      <c r="AJ40" s="73"/>
      <c r="AK40" s="73"/>
      <c r="AL40" s="73"/>
      <c r="AM40" s="73"/>
      <c r="AN40" s="73"/>
      <c r="AO40" s="73"/>
      <c r="AP40" s="73"/>
      <c r="AQ40" s="73"/>
      <c r="AR40" s="71"/>
    </row>
    <row r="41" s="3" customFormat="1" ht="14.4" customHeight="1">
      <c r="B41" s="74"/>
      <c r="C41" s="75" t="s">
        <v>15</v>
      </c>
      <c r="D41" s="76"/>
      <c r="E41" s="76"/>
      <c r="F41" s="76"/>
      <c r="G41" s="76"/>
      <c r="H41" s="76"/>
      <c r="I41" s="76"/>
      <c r="J41" s="76"/>
      <c r="K41" s="76"/>
      <c r="L41" s="76" t="str">
        <f>K5</f>
        <v>18024A1</v>
      </c>
      <c r="M41" s="76"/>
      <c r="N41" s="76"/>
      <c r="O41" s="76"/>
      <c r="P41" s="76"/>
      <c r="Q41" s="76"/>
      <c r="R41" s="76"/>
      <c r="S41" s="76"/>
      <c r="T41" s="76"/>
      <c r="U41" s="76"/>
      <c r="V41" s="76"/>
      <c r="W41" s="76"/>
      <c r="X41" s="76"/>
      <c r="Y41" s="76"/>
      <c r="Z41" s="76"/>
      <c r="AA41" s="76"/>
      <c r="AB41" s="76"/>
      <c r="AC41" s="76"/>
      <c r="AD41" s="76"/>
      <c r="AE41" s="76"/>
      <c r="AF41" s="76"/>
      <c r="AG41" s="76"/>
      <c r="AH41" s="76"/>
      <c r="AI41" s="76"/>
      <c r="AJ41" s="76"/>
      <c r="AK41" s="76"/>
      <c r="AL41" s="76"/>
      <c r="AM41" s="76"/>
      <c r="AN41" s="76"/>
      <c r="AO41" s="76"/>
      <c r="AP41" s="76"/>
      <c r="AQ41" s="76"/>
      <c r="AR41" s="77"/>
    </row>
    <row r="42" s="4" customFormat="1" ht="36.96" customHeight="1">
      <c r="B42" s="78"/>
      <c r="C42" s="79" t="s">
        <v>18</v>
      </c>
      <c r="D42" s="80"/>
      <c r="E42" s="80"/>
      <c r="F42" s="80"/>
      <c r="G42" s="80"/>
      <c r="H42" s="80"/>
      <c r="I42" s="80"/>
      <c r="J42" s="80"/>
      <c r="K42" s="80"/>
      <c r="L42" s="81" t="str">
        <f>K6</f>
        <v>18024A1- Demolice objektů čp.1001 a 1002, ul.5.května , Turnov</v>
      </c>
      <c r="M42" s="80"/>
      <c r="N42" s="80"/>
      <c r="O42" s="80"/>
      <c r="P42" s="80"/>
      <c r="Q42" s="80"/>
      <c r="R42" s="80"/>
      <c r="S42" s="80"/>
      <c r="T42" s="80"/>
      <c r="U42" s="80"/>
      <c r="V42" s="80"/>
      <c r="W42" s="80"/>
      <c r="X42" s="80"/>
      <c r="Y42" s="80"/>
      <c r="Z42" s="80"/>
      <c r="AA42" s="80"/>
      <c r="AB42" s="80"/>
      <c r="AC42" s="80"/>
      <c r="AD42" s="80"/>
      <c r="AE42" s="80"/>
      <c r="AF42" s="80"/>
      <c r="AG42" s="80"/>
      <c r="AH42" s="80"/>
      <c r="AI42" s="80"/>
      <c r="AJ42" s="80"/>
      <c r="AK42" s="80"/>
      <c r="AL42" s="80"/>
      <c r="AM42" s="80"/>
      <c r="AN42" s="80"/>
      <c r="AO42" s="80"/>
      <c r="AP42" s="80"/>
      <c r="AQ42" s="80"/>
      <c r="AR42" s="82"/>
    </row>
    <row r="43" s="1" customFormat="1" ht="6.96" customHeight="1">
      <c r="B43" s="45"/>
      <c r="C43" s="73"/>
      <c r="D43" s="73"/>
      <c r="E43" s="73"/>
      <c r="F43" s="73"/>
      <c r="G43" s="73"/>
      <c r="H43" s="73"/>
      <c r="I43" s="73"/>
      <c r="J43" s="73"/>
      <c r="K43" s="73"/>
      <c r="L43" s="73"/>
      <c r="M43" s="73"/>
      <c r="N43" s="73"/>
      <c r="O43" s="73"/>
      <c r="P43" s="73"/>
      <c r="Q43" s="73"/>
      <c r="R43" s="73"/>
      <c r="S43" s="73"/>
      <c r="T43" s="73"/>
      <c r="U43" s="73"/>
      <c r="V43" s="73"/>
      <c r="W43" s="73"/>
      <c r="X43" s="73"/>
      <c r="Y43" s="73"/>
      <c r="Z43" s="73"/>
      <c r="AA43" s="73"/>
      <c r="AB43" s="73"/>
      <c r="AC43" s="73"/>
      <c r="AD43" s="73"/>
      <c r="AE43" s="73"/>
      <c r="AF43" s="73"/>
      <c r="AG43" s="73"/>
      <c r="AH43" s="73"/>
      <c r="AI43" s="73"/>
      <c r="AJ43" s="73"/>
      <c r="AK43" s="73"/>
      <c r="AL43" s="73"/>
      <c r="AM43" s="73"/>
      <c r="AN43" s="73"/>
      <c r="AO43" s="73"/>
      <c r="AP43" s="73"/>
      <c r="AQ43" s="73"/>
      <c r="AR43" s="71"/>
    </row>
    <row r="44" s="1" customFormat="1">
      <c r="B44" s="45"/>
      <c r="C44" s="75" t="s">
        <v>23</v>
      </c>
      <c r="D44" s="73"/>
      <c r="E44" s="73"/>
      <c r="F44" s="73"/>
      <c r="G44" s="73"/>
      <c r="H44" s="73"/>
      <c r="I44" s="73"/>
      <c r="J44" s="73"/>
      <c r="K44" s="73"/>
      <c r="L44" s="83" t="str">
        <f>IF(K8="","",K8)</f>
        <v xml:space="preserve"> </v>
      </c>
      <c r="M44" s="73"/>
      <c r="N44" s="73"/>
      <c r="O44" s="73"/>
      <c r="P44" s="73"/>
      <c r="Q44" s="73"/>
      <c r="R44" s="73"/>
      <c r="S44" s="73"/>
      <c r="T44" s="73"/>
      <c r="U44" s="73"/>
      <c r="V44" s="73"/>
      <c r="W44" s="73"/>
      <c r="X44" s="73"/>
      <c r="Y44" s="73"/>
      <c r="Z44" s="73"/>
      <c r="AA44" s="73"/>
      <c r="AB44" s="73"/>
      <c r="AC44" s="73"/>
      <c r="AD44" s="73"/>
      <c r="AE44" s="73"/>
      <c r="AF44" s="73"/>
      <c r="AG44" s="73"/>
      <c r="AH44" s="73"/>
      <c r="AI44" s="75" t="s">
        <v>25</v>
      </c>
      <c r="AJ44" s="73"/>
      <c r="AK44" s="73"/>
      <c r="AL44" s="73"/>
      <c r="AM44" s="84" t="str">
        <f>IF(AN8= "","",AN8)</f>
        <v>15. 10. 2018</v>
      </c>
      <c r="AN44" s="84"/>
      <c r="AO44" s="73"/>
      <c r="AP44" s="73"/>
      <c r="AQ44" s="73"/>
      <c r="AR44" s="71"/>
    </row>
    <row r="45" s="1" customFormat="1" ht="6.96" customHeight="1">
      <c r="B45" s="45"/>
      <c r="C45" s="73"/>
      <c r="D45" s="73"/>
      <c r="E45" s="73"/>
      <c r="F45" s="73"/>
      <c r="G45" s="73"/>
      <c r="H45" s="73"/>
      <c r="I45" s="73"/>
      <c r="J45" s="73"/>
      <c r="K45" s="73"/>
      <c r="L45" s="73"/>
      <c r="M45" s="73"/>
      <c r="N45" s="73"/>
      <c r="O45" s="73"/>
      <c r="P45" s="73"/>
      <c r="Q45" s="73"/>
      <c r="R45" s="73"/>
      <c r="S45" s="73"/>
      <c r="T45" s="73"/>
      <c r="U45" s="73"/>
      <c r="V45" s="73"/>
      <c r="W45" s="73"/>
      <c r="X45" s="73"/>
      <c r="Y45" s="73"/>
      <c r="Z45" s="73"/>
      <c r="AA45" s="73"/>
      <c r="AB45" s="73"/>
      <c r="AC45" s="73"/>
      <c r="AD45" s="73"/>
      <c r="AE45" s="73"/>
      <c r="AF45" s="73"/>
      <c r="AG45" s="73"/>
      <c r="AH45" s="73"/>
      <c r="AI45" s="73"/>
      <c r="AJ45" s="73"/>
      <c r="AK45" s="73"/>
      <c r="AL45" s="73"/>
      <c r="AM45" s="73"/>
      <c r="AN45" s="73"/>
      <c r="AO45" s="73"/>
      <c r="AP45" s="73"/>
      <c r="AQ45" s="73"/>
      <c r="AR45" s="71"/>
    </row>
    <row r="46" s="1" customFormat="1">
      <c r="B46" s="45"/>
      <c r="C46" s="75" t="s">
        <v>27</v>
      </c>
      <c r="D46" s="73"/>
      <c r="E46" s="73"/>
      <c r="F46" s="73"/>
      <c r="G46" s="73"/>
      <c r="H46" s="73"/>
      <c r="I46" s="73"/>
      <c r="J46" s="73"/>
      <c r="K46" s="73"/>
      <c r="L46" s="76" t="str">
        <f>IF(E11= "","",E11)</f>
        <v>Město Turnov</v>
      </c>
      <c r="M46" s="73"/>
      <c r="N46" s="73"/>
      <c r="O46" s="73"/>
      <c r="P46" s="73"/>
      <c r="Q46" s="73"/>
      <c r="R46" s="73"/>
      <c r="S46" s="73"/>
      <c r="T46" s="73"/>
      <c r="U46" s="73"/>
      <c r="V46" s="73"/>
      <c r="W46" s="73"/>
      <c r="X46" s="73"/>
      <c r="Y46" s="73"/>
      <c r="Z46" s="73"/>
      <c r="AA46" s="73"/>
      <c r="AB46" s="73"/>
      <c r="AC46" s="73"/>
      <c r="AD46" s="73"/>
      <c r="AE46" s="73"/>
      <c r="AF46" s="73"/>
      <c r="AG46" s="73"/>
      <c r="AH46" s="73"/>
      <c r="AI46" s="75" t="s">
        <v>35</v>
      </c>
      <c r="AJ46" s="73"/>
      <c r="AK46" s="73"/>
      <c r="AL46" s="73"/>
      <c r="AM46" s="76" t="str">
        <f>IF(E17="","",E17)</f>
        <v>Profes projekt, spol. s r.o.</v>
      </c>
      <c r="AN46" s="76"/>
      <c r="AO46" s="76"/>
      <c r="AP46" s="76"/>
      <c r="AQ46" s="73"/>
      <c r="AR46" s="71"/>
      <c r="AS46" s="85" t="s">
        <v>55</v>
      </c>
      <c r="AT46" s="86"/>
      <c r="AU46" s="87"/>
      <c r="AV46" s="87"/>
      <c r="AW46" s="87"/>
      <c r="AX46" s="87"/>
      <c r="AY46" s="87"/>
      <c r="AZ46" s="87"/>
      <c r="BA46" s="87"/>
      <c r="BB46" s="87"/>
      <c r="BC46" s="87"/>
      <c r="BD46" s="88"/>
    </row>
    <row r="47" s="1" customFormat="1">
      <c r="B47" s="45"/>
      <c r="C47" s="75" t="s">
        <v>33</v>
      </c>
      <c r="D47" s="73"/>
      <c r="E47" s="73"/>
      <c r="F47" s="73"/>
      <c r="G47" s="73"/>
      <c r="H47" s="73"/>
      <c r="I47" s="73"/>
      <c r="J47" s="73"/>
      <c r="K47" s="73"/>
      <c r="L47" s="76" t="str">
        <f>IF(E14= "Vyplň údaj","",E14)</f>
        <v/>
      </c>
      <c r="M47" s="73"/>
      <c r="N47" s="73"/>
      <c r="O47" s="73"/>
      <c r="P47" s="73"/>
      <c r="Q47" s="73"/>
      <c r="R47" s="73"/>
      <c r="S47" s="73"/>
      <c r="T47" s="73"/>
      <c r="U47" s="73"/>
      <c r="V47" s="73"/>
      <c r="W47" s="73"/>
      <c r="X47" s="73"/>
      <c r="Y47" s="73"/>
      <c r="Z47" s="73"/>
      <c r="AA47" s="73"/>
      <c r="AB47" s="73"/>
      <c r="AC47" s="73"/>
      <c r="AD47" s="73"/>
      <c r="AE47" s="73"/>
      <c r="AF47" s="73"/>
      <c r="AG47" s="73"/>
      <c r="AH47" s="73"/>
      <c r="AI47" s="73"/>
      <c r="AJ47" s="73"/>
      <c r="AK47" s="73"/>
      <c r="AL47" s="73"/>
      <c r="AM47" s="73"/>
      <c r="AN47" s="73"/>
      <c r="AO47" s="73"/>
      <c r="AP47" s="73"/>
      <c r="AQ47" s="73"/>
      <c r="AR47" s="71"/>
      <c r="AS47" s="89"/>
      <c r="AT47" s="90"/>
      <c r="AU47" s="91"/>
      <c r="AV47" s="91"/>
      <c r="AW47" s="91"/>
      <c r="AX47" s="91"/>
      <c r="AY47" s="91"/>
      <c r="AZ47" s="91"/>
      <c r="BA47" s="91"/>
      <c r="BB47" s="91"/>
      <c r="BC47" s="91"/>
      <c r="BD47" s="92"/>
    </row>
    <row r="48" s="1" customFormat="1" ht="10.8" customHeight="1">
      <c r="B48" s="45"/>
      <c r="C48" s="73"/>
      <c r="D48" s="73"/>
      <c r="E48" s="73"/>
      <c r="F48" s="73"/>
      <c r="G48" s="73"/>
      <c r="H48" s="73"/>
      <c r="I48" s="73"/>
      <c r="J48" s="73"/>
      <c r="K48" s="73"/>
      <c r="L48" s="73"/>
      <c r="M48" s="73"/>
      <c r="N48" s="73"/>
      <c r="O48" s="73"/>
      <c r="P48" s="73"/>
      <c r="Q48" s="73"/>
      <c r="R48" s="73"/>
      <c r="S48" s="73"/>
      <c r="T48" s="73"/>
      <c r="U48" s="73"/>
      <c r="V48" s="73"/>
      <c r="W48" s="73"/>
      <c r="X48" s="73"/>
      <c r="Y48" s="73"/>
      <c r="Z48" s="73"/>
      <c r="AA48" s="73"/>
      <c r="AB48" s="73"/>
      <c r="AC48" s="73"/>
      <c r="AD48" s="73"/>
      <c r="AE48" s="73"/>
      <c r="AF48" s="73"/>
      <c r="AG48" s="73"/>
      <c r="AH48" s="73"/>
      <c r="AI48" s="73"/>
      <c r="AJ48" s="73"/>
      <c r="AK48" s="73"/>
      <c r="AL48" s="73"/>
      <c r="AM48" s="73"/>
      <c r="AN48" s="73"/>
      <c r="AO48" s="73"/>
      <c r="AP48" s="73"/>
      <c r="AQ48" s="73"/>
      <c r="AR48" s="71"/>
      <c r="AS48" s="93"/>
      <c r="AT48" s="54"/>
      <c r="AU48" s="46"/>
      <c r="AV48" s="46"/>
      <c r="AW48" s="46"/>
      <c r="AX48" s="46"/>
      <c r="AY48" s="46"/>
      <c r="AZ48" s="46"/>
      <c r="BA48" s="46"/>
      <c r="BB48" s="46"/>
      <c r="BC48" s="46"/>
      <c r="BD48" s="94"/>
    </row>
    <row r="49" s="1" customFormat="1" ht="29.28" customHeight="1">
      <c r="B49" s="45"/>
      <c r="C49" s="95" t="s">
        <v>56</v>
      </c>
      <c r="D49" s="96"/>
      <c r="E49" s="96"/>
      <c r="F49" s="96"/>
      <c r="G49" s="96"/>
      <c r="H49" s="97"/>
      <c r="I49" s="98" t="s">
        <v>57</v>
      </c>
      <c r="J49" s="96"/>
      <c r="K49" s="96"/>
      <c r="L49" s="96"/>
      <c r="M49" s="96"/>
      <c r="N49" s="96"/>
      <c r="O49" s="96"/>
      <c r="P49" s="96"/>
      <c r="Q49" s="96"/>
      <c r="R49" s="96"/>
      <c r="S49" s="96"/>
      <c r="T49" s="96"/>
      <c r="U49" s="96"/>
      <c r="V49" s="96"/>
      <c r="W49" s="96"/>
      <c r="X49" s="96"/>
      <c r="Y49" s="96"/>
      <c r="Z49" s="96"/>
      <c r="AA49" s="96"/>
      <c r="AB49" s="96"/>
      <c r="AC49" s="96"/>
      <c r="AD49" s="96"/>
      <c r="AE49" s="96"/>
      <c r="AF49" s="96"/>
      <c r="AG49" s="99" t="s">
        <v>58</v>
      </c>
      <c r="AH49" s="96"/>
      <c r="AI49" s="96"/>
      <c r="AJ49" s="96"/>
      <c r="AK49" s="96"/>
      <c r="AL49" s="96"/>
      <c r="AM49" s="96"/>
      <c r="AN49" s="98" t="s">
        <v>59</v>
      </c>
      <c r="AO49" s="96"/>
      <c r="AP49" s="96"/>
      <c r="AQ49" s="100" t="s">
        <v>60</v>
      </c>
      <c r="AR49" s="71"/>
      <c r="AS49" s="101" t="s">
        <v>61</v>
      </c>
      <c r="AT49" s="102" t="s">
        <v>62</v>
      </c>
      <c r="AU49" s="102" t="s">
        <v>63</v>
      </c>
      <c r="AV49" s="102" t="s">
        <v>64</v>
      </c>
      <c r="AW49" s="102" t="s">
        <v>65</v>
      </c>
      <c r="AX49" s="102" t="s">
        <v>66</v>
      </c>
      <c r="AY49" s="102" t="s">
        <v>67</v>
      </c>
      <c r="AZ49" s="102" t="s">
        <v>68</v>
      </c>
      <c r="BA49" s="102" t="s">
        <v>69</v>
      </c>
      <c r="BB49" s="102" t="s">
        <v>70</v>
      </c>
      <c r="BC49" s="102" t="s">
        <v>71</v>
      </c>
      <c r="BD49" s="103" t="s">
        <v>72</v>
      </c>
    </row>
    <row r="50" s="1" customFormat="1" ht="10.8" customHeight="1">
      <c r="B50" s="45"/>
      <c r="C50" s="73"/>
      <c r="D50" s="73"/>
      <c r="E50" s="73"/>
      <c r="F50" s="73"/>
      <c r="G50" s="73"/>
      <c r="H50" s="73"/>
      <c r="I50" s="73"/>
      <c r="J50" s="73"/>
      <c r="K50" s="73"/>
      <c r="L50" s="73"/>
      <c r="M50" s="73"/>
      <c r="N50" s="73"/>
      <c r="O50" s="73"/>
      <c r="P50" s="73"/>
      <c r="Q50" s="73"/>
      <c r="R50" s="73"/>
      <c r="S50" s="73"/>
      <c r="T50" s="73"/>
      <c r="U50" s="73"/>
      <c r="V50" s="73"/>
      <c r="W50" s="73"/>
      <c r="X50" s="73"/>
      <c r="Y50" s="73"/>
      <c r="Z50" s="73"/>
      <c r="AA50" s="73"/>
      <c r="AB50" s="73"/>
      <c r="AC50" s="73"/>
      <c r="AD50" s="73"/>
      <c r="AE50" s="73"/>
      <c r="AF50" s="73"/>
      <c r="AG50" s="73"/>
      <c r="AH50" s="73"/>
      <c r="AI50" s="73"/>
      <c r="AJ50" s="73"/>
      <c r="AK50" s="73"/>
      <c r="AL50" s="73"/>
      <c r="AM50" s="73"/>
      <c r="AN50" s="73"/>
      <c r="AO50" s="73"/>
      <c r="AP50" s="73"/>
      <c r="AQ50" s="73"/>
      <c r="AR50" s="71"/>
      <c r="AS50" s="104"/>
      <c r="AT50" s="105"/>
      <c r="AU50" s="105"/>
      <c r="AV50" s="105"/>
      <c r="AW50" s="105"/>
      <c r="AX50" s="105"/>
      <c r="AY50" s="105"/>
      <c r="AZ50" s="105"/>
      <c r="BA50" s="105"/>
      <c r="BB50" s="105"/>
      <c r="BC50" s="105"/>
      <c r="BD50" s="106"/>
    </row>
    <row r="51" s="4" customFormat="1" ht="32.4" customHeight="1">
      <c r="B51" s="78"/>
      <c r="C51" s="107" t="s">
        <v>73</v>
      </c>
      <c r="D51" s="108"/>
      <c r="E51" s="108"/>
      <c r="F51" s="108"/>
      <c r="G51" s="108"/>
      <c r="H51" s="108"/>
      <c r="I51" s="108"/>
      <c r="J51" s="108"/>
      <c r="K51" s="108"/>
      <c r="L51" s="108"/>
      <c r="M51" s="108"/>
      <c r="N51" s="108"/>
      <c r="O51" s="108"/>
      <c r="P51" s="108"/>
      <c r="Q51" s="108"/>
      <c r="R51" s="108"/>
      <c r="S51" s="108"/>
      <c r="T51" s="108"/>
      <c r="U51" s="108"/>
      <c r="V51" s="108"/>
      <c r="W51" s="108"/>
      <c r="X51" s="108"/>
      <c r="Y51" s="108"/>
      <c r="Z51" s="108"/>
      <c r="AA51" s="108"/>
      <c r="AB51" s="108"/>
      <c r="AC51" s="108"/>
      <c r="AD51" s="108"/>
      <c r="AE51" s="108"/>
      <c r="AF51" s="108"/>
      <c r="AG51" s="109">
        <f>ROUND(AG52,2)</f>
        <v>0</v>
      </c>
      <c r="AH51" s="109"/>
      <c r="AI51" s="109"/>
      <c r="AJ51" s="109"/>
      <c r="AK51" s="109"/>
      <c r="AL51" s="109"/>
      <c r="AM51" s="109"/>
      <c r="AN51" s="110">
        <f>SUM(AG51,AT51)</f>
        <v>0</v>
      </c>
      <c r="AO51" s="110"/>
      <c r="AP51" s="110"/>
      <c r="AQ51" s="111" t="s">
        <v>21</v>
      </c>
      <c r="AR51" s="82"/>
      <c r="AS51" s="112">
        <f>ROUND(AS52,2)</f>
        <v>0</v>
      </c>
      <c r="AT51" s="113">
        <f>ROUND(SUM(AV51:AW51),2)</f>
        <v>0</v>
      </c>
      <c r="AU51" s="114">
        <f>ROUND(AU52,5)</f>
        <v>0</v>
      </c>
      <c r="AV51" s="113">
        <f>ROUND(AZ51*L26,2)</f>
        <v>0</v>
      </c>
      <c r="AW51" s="113">
        <f>ROUND(BA51*L27,2)</f>
        <v>0</v>
      </c>
      <c r="AX51" s="113">
        <f>ROUND(BB51*L26,2)</f>
        <v>0</v>
      </c>
      <c r="AY51" s="113">
        <f>ROUND(BC51*L27,2)</f>
        <v>0</v>
      </c>
      <c r="AZ51" s="113">
        <f>ROUND(AZ52,2)</f>
        <v>0</v>
      </c>
      <c r="BA51" s="113">
        <f>ROUND(BA52,2)</f>
        <v>0</v>
      </c>
      <c r="BB51" s="113">
        <f>ROUND(BB52,2)</f>
        <v>0</v>
      </c>
      <c r="BC51" s="113">
        <f>ROUND(BC52,2)</f>
        <v>0</v>
      </c>
      <c r="BD51" s="115">
        <f>ROUND(BD52,2)</f>
        <v>0</v>
      </c>
      <c r="BS51" s="116" t="s">
        <v>74</v>
      </c>
      <c r="BT51" s="116" t="s">
        <v>75</v>
      </c>
      <c r="BV51" s="116" t="s">
        <v>76</v>
      </c>
      <c r="BW51" s="116" t="s">
        <v>7</v>
      </c>
      <c r="BX51" s="116" t="s">
        <v>77</v>
      </c>
      <c r="CL51" s="116" t="s">
        <v>21</v>
      </c>
    </row>
    <row r="52" s="5" customFormat="1" ht="31.5" customHeight="1">
      <c r="A52" s="117" t="s">
        <v>78</v>
      </c>
      <c r="B52" s="118"/>
      <c r="C52" s="119"/>
      <c r="D52" s="120" t="s">
        <v>16</v>
      </c>
      <c r="E52" s="120"/>
      <c r="F52" s="120"/>
      <c r="G52" s="120"/>
      <c r="H52" s="120"/>
      <c r="I52" s="121"/>
      <c r="J52" s="120" t="s">
        <v>19</v>
      </c>
      <c r="K52" s="120"/>
      <c r="L52" s="120"/>
      <c r="M52" s="120"/>
      <c r="N52" s="120"/>
      <c r="O52" s="120"/>
      <c r="P52" s="120"/>
      <c r="Q52" s="120"/>
      <c r="R52" s="120"/>
      <c r="S52" s="120"/>
      <c r="T52" s="120"/>
      <c r="U52" s="120"/>
      <c r="V52" s="120"/>
      <c r="W52" s="120"/>
      <c r="X52" s="120"/>
      <c r="Y52" s="120"/>
      <c r="Z52" s="120"/>
      <c r="AA52" s="120"/>
      <c r="AB52" s="120"/>
      <c r="AC52" s="120"/>
      <c r="AD52" s="120"/>
      <c r="AE52" s="120"/>
      <c r="AF52" s="120"/>
      <c r="AG52" s="122">
        <f>'18024A1 - 18024A1- Demoli...'!J25</f>
        <v>0</v>
      </c>
      <c r="AH52" s="121"/>
      <c r="AI52" s="121"/>
      <c r="AJ52" s="121"/>
      <c r="AK52" s="121"/>
      <c r="AL52" s="121"/>
      <c r="AM52" s="121"/>
      <c r="AN52" s="122">
        <f>SUM(AG52,AT52)</f>
        <v>0</v>
      </c>
      <c r="AO52" s="121"/>
      <c r="AP52" s="121"/>
      <c r="AQ52" s="123" t="s">
        <v>79</v>
      </c>
      <c r="AR52" s="124"/>
      <c r="AS52" s="125">
        <v>0</v>
      </c>
      <c r="AT52" s="126">
        <f>ROUND(SUM(AV52:AW52),2)</f>
        <v>0</v>
      </c>
      <c r="AU52" s="127">
        <f>'18024A1 - 18024A1- Demoli...'!P81</f>
        <v>0</v>
      </c>
      <c r="AV52" s="126">
        <f>'18024A1 - 18024A1- Demoli...'!J28</f>
        <v>0</v>
      </c>
      <c r="AW52" s="126">
        <f>'18024A1 - 18024A1- Demoli...'!J29</f>
        <v>0</v>
      </c>
      <c r="AX52" s="126">
        <f>'18024A1 - 18024A1- Demoli...'!J30</f>
        <v>0</v>
      </c>
      <c r="AY52" s="126">
        <f>'18024A1 - 18024A1- Demoli...'!J31</f>
        <v>0</v>
      </c>
      <c r="AZ52" s="126">
        <f>'18024A1 - 18024A1- Demoli...'!F28</f>
        <v>0</v>
      </c>
      <c r="BA52" s="126">
        <f>'18024A1 - 18024A1- Demoli...'!F29</f>
        <v>0</v>
      </c>
      <c r="BB52" s="126">
        <f>'18024A1 - 18024A1- Demoli...'!F30</f>
        <v>0</v>
      </c>
      <c r="BC52" s="126">
        <f>'18024A1 - 18024A1- Demoli...'!F31</f>
        <v>0</v>
      </c>
      <c r="BD52" s="128">
        <f>'18024A1 - 18024A1- Demoli...'!F32</f>
        <v>0</v>
      </c>
      <c r="BT52" s="129" t="s">
        <v>80</v>
      </c>
      <c r="BU52" s="129" t="s">
        <v>81</v>
      </c>
      <c r="BV52" s="129" t="s">
        <v>76</v>
      </c>
      <c r="BW52" s="129" t="s">
        <v>7</v>
      </c>
      <c r="BX52" s="129" t="s">
        <v>77</v>
      </c>
      <c r="CL52" s="129" t="s">
        <v>21</v>
      </c>
    </row>
    <row r="53" s="1" customFormat="1" ht="30" customHeight="1">
      <c r="B53" s="45"/>
      <c r="C53" s="73"/>
      <c r="D53" s="73"/>
      <c r="E53" s="73"/>
      <c r="F53" s="73"/>
      <c r="G53" s="73"/>
      <c r="H53" s="73"/>
      <c r="I53" s="73"/>
      <c r="J53" s="73"/>
      <c r="K53" s="73"/>
      <c r="L53" s="73"/>
      <c r="M53" s="73"/>
      <c r="N53" s="73"/>
      <c r="O53" s="73"/>
      <c r="P53" s="73"/>
      <c r="Q53" s="73"/>
      <c r="R53" s="73"/>
      <c r="S53" s="73"/>
      <c r="T53" s="73"/>
      <c r="U53" s="73"/>
      <c r="V53" s="73"/>
      <c r="W53" s="73"/>
      <c r="X53" s="73"/>
      <c r="Y53" s="73"/>
      <c r="Z53" s="73"/>
      <c r="AA53" s="73"/>
      <c r="AB53" s="73"/>
      <c r="AC53" s="73"/>
      <c r="AD53" s="73"/>
      <c r="AE53" s="73"/>
      <c r="AF53" s="73"/>
      <c r="AG53" s="73"/>
      <c r="AH53" s="73"/>
      <c r="AI53" s="73"/>
      <c r="AJ53" s="73"/>
      <c r="AK53" s="73"/>
      <c r="AL53" s="73"/>
      <c r="AM53" s="73"/>
      <c r="AN53" s="73"/>
      <c r="AO53" s="73"/>
      <c r="AP53" s="73"/>
      <c r="AQ53" s="73"/>
      <c r="AR53" s="71"/>
    </row>
    <row r="54" s="1" customFormat="1" ht="6.96" customHeight="1">
      <c r="B54" s="66"/>
      <c r="C54" s="67"/>
      <c r="D54" s="67"/>
      <c r="E54" s="67"/>
      <c r="F54" s="67"/>
      <c r="G54" s="67"/>
      <c r="H54" s="67"/>
      <c r="I54" s="67"/>
      <c r="J54" s="67"/>
      <c r="K54" s="67"/>
      <c r="L54" s="67"/>
      <c r="M54" s="67"/>
      <c r="N54" s="67"/>
      <c r="O54" s="67"/>
      <c r="P54" s="67"/>
      <c r="Q54" s="67"/>
      <c r="R54" s="67"/>
      <c r="S54" s="67"/>
      <c r="T54" s="67"/>
      <c r="U54" s="67"/>
      <c r="V54" s="67"/>
      <c r="W54" s="67"/>
      <c r="X54" s="67"/>
      <c r="Y54" s="67"/>
      <c r="Z54" s="67"/>
      <c r="AA54" s="67"/>
      <c r="AB54" s="67"/>
      <c r="AC54" s="67"/>
      <c r="AD54" s="67"/>
      <c r="AE54" s="67"/>
      <c r="AF54" s="67"/>
      <c r="AG54" s="67"/>
      <c r="AH54" s="67"/>
      <c r="AI54" s="67"/>
      <c r="AJ54" s="67"/>
      <c r="AK54" s="67"/>
      <c r="AL54" s="67"/>
      <c r="AM54" s="67"/>
      <c r="AN54" s="67"/>
      <c r="AO54" s="67"/>
      <c r="AP54" s="67"/>
      <c r="AQ54" s="67"/>
      <c r="AR54" s="71"/>
    </row>
  </sheetData>
  <sheetProtection sheet="1" formatColumns="0" formatRows="0" objects="1" scenarios="1" spinCount="100000" saltValue="u0etJoIHu3sjTz9g8Z850cXHC+0ON0Ml/tm30fOzZWtGGvz3F3yFM2Zl/X0teZWfTO22OcAwnbNeSLnArgxVUg==" hashValue="lugNcz5rFyr7GjHRx36Sj0LwiksMUVQLQc58XgCDITjUVlxikRj+KVG1fmw4QQR/Uztcv8yO3AO+THvbh62euQ==" algorithmName="SHA-512" password="CC35"/>
  <mergeCells count="41">
    <mergeCell ref="BE5:BE32"/>
    <mergeCell ref="W30:AE30"/>
    <mergeCell ref="X32:AB32"/>
    <mergeCell ref="AK32:AO32"/>
    <mergeCell ref="AR2:BE2"/>
    <mergeCell ref="K5:AO5"/>
    <mergeCell ref="W28:AE28"/>
    <mergeCell ref="AK28:AO28"/>
    <mergeCell ref="AN52:AP52"/>
    <mergeCell ref="W29:AE29"/>
    <mergeCell ref="AK29:AO29"/>
    <mergeCell ref="L42:AO42"/>
    <mergeCell ref="AM44:AN44"/>
    <mergeCell ref="AM46:AP46"/>
    <mergeCell ref="AS46:AT48"/>
    <mergeCell ref="C49:G49"/>
    <mergeCell ref="I49:AF49"/>
    <mergeCell ref="AG49:AM49"/>
    <mergeCell ref="AN49:AP49"/>
    <mergeCell ref="AG52:AM52"/>
    <mergeCell ref="D52:H52"/>
    <mergeCell ref="AG51:AM51"/>
    <mergeCell ref="AN51:AP51"/>
    <mergeCell ref="L29:O29"/>
    <mergeCell ref="L28:O28"/>
    <mergeCell ref="E14:AJ14"/>
    <mergeCell ref="E20:AN20"/>
    <mergeCell ref="AK23:AO23"/>
    <mergeCell ref="L25:O25"/>
    <mergeCell ref="W25:AE25"/>
    <mergeCell ref="AK25:AO25"/>
    <mergeCell ref="L26:O26"/>
    <mergeCell ref="W26:AE26"/>
    <mergeCell ref="AK26:AO26"/>
    <mergeCell ref="L27:O27"/>
    <mergeCell ref="W27:AE27"/>
    <mergeCell ref="AK27:AO27"/>
    <mergeCell ref="L30:O30"/>
    <mergeCell ref="AK30:AO30"/>
    <mergeCell ref="K6:AO6"/>
    <mergeCell ref="J52:AF52"/>
  </mergeCells>
  <hyperlinks>
    <hyperlink ref="K1:S1" location="C2" display="1) Rekapitulace stavby"/>
    <hyperlink ref="W1:AI1" location="C51" display="2) Rekapitulace objektů stavby a soupisů prací"/>
    <hyperlink ref="A52" location="'18024A1 - 18024A1- Demoli...'!C2" displa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0"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1"/>
      <c r="C1" s="131"/>
      <c r="D1" s="132" t="s">
        <v>1</v>
      </c>
      <c r="E1" s="131"/>
      <c r="F1" s="133" t="s">
        <v>82</v>
      </c>
      <c r="G1" s="133" t="s">
        <v>83</v>
      </c>
      <c r="H1" s="133"/>
      <c r="I1" s="134"/>
      <c r="J1" s="133" t="s">
        <v>84</v>
      </c>
      <c r="K1" s="132" t="s">
        <v>85</v>
      </c>
      <c r="L1" s="133" t="s">
        <v>86</v>
      </c>
      <c r="M1" s="133"/>
      <c r="N1" s="133"/>
      <c r="O1" s="133"/>
      <c r="P1" s="133"/>
      <c r="Q1" s="133"/>
      <c r="R1" s="133"/>
      <c r="S1" s="133"/>
      <c r="T1" s="133"/>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7</v>
      </c>
    </row>
    <row r="3" ht="6.96" customHeight="1">
      <c r="B3" s="24"/>
      <c r="C3" s="25"/>
      <c r="D3" s="25"/>
      <c r="E3" s="25"/>
      <c r="F3" s="25"/>
      <c r="G3" s="25"/>
      <c r="H3" s="25"/>
      <c r="I3" s="135"/>
      <c r="J3" s="25"/>
      <c r="K3" s="26"/>
      <c r="AT3" s="23" t="s">
        <v>87</v>
      </c>
    </row>
    <row r="4" ht="36.96" customHeight="1">
      <c r="B4" s="27"/>
      <c r="C4" s="28"/>
      <c r="D4" s="29" t="s">
        <v>88</v>
      </c>
      <c r="E4" s="28"/>
      <c r="F4" s="28"/>
      <c r="G4" s="28"/>
      <c r="H4" s="28"/>
      <c r="I4" s="136"/>
      <c r="J4" s="28"/>
      <c r="K4" s="30"/>
      <c r="M4" s="31" t="s">
        <v>12</v>
      </c>
      <c r="AT4" s="23" t="s">
        <v>6</v>
      </c>
    </row>
    <row r="5" ht="6.96" customHeight="1">
      <c r="B5" s="27"/>
      <c r="C5" s="28"/>
      <c r="D5" s="28"/>
      <c r="E5" s="28"/>
      <c r="F5" s="28"/>
      <c r="G5" s="28"/>
      <c r="H5" s="28"/>
      <c r="I5" s="136"/>
      <c r="J5" s="28"/>
      <c r="K5" s="30"/>
    </row>
    <row r="6" s="1" customFormat="1">
      <c r="B6" s="45"/>
      <c r="C6" s="46"/>
      <c r="D6" s="39" t="s">
        <v>18</v>
      </c>
      <c r="E6" s="46"/>
      <c r="F6" s="46"/>
      <c r="G6" s="46"/>
      <c r="H6" s="46"/>
      <c r="I6" s="137"/>
      <c r="J6" s="46"/>
      <c r="K6" s="50"/>
    </row>
    <row r="7" s="1" customFormat="1" ht="36.96" customHeight="1">
      <c r="B7" s="45"/>
      <c r="C7" s="46"/>
      <c r="D7" s="46"/>
      <c r="E7" s="138" t="s">
        <v>19</v>
      </c>
      <c r="F7" s="46"/>
      <c r="G7" s="46"/>
      <c r="H7" s="46"/>
      <c r="I7" s="137"/>
      <c r="J7" s="46"/>
      <c r="K7" s="50"/>
    </row>
    <row r="8" s="1" customFormat="1">
      <c r="B8" s="45"/>
      <c r="C8" s="46"/>
      <c r="D8" s="46"/>
      <c r="E8" s="46"/>
      <c r="F8" s="46"/>
      <c r="G8" s="46"/>
      <c r="H8" s="46"/>
      <c r="I8" s="137"/>
      <c r="J8" s="46"/>
      <c r="K8" s="50"/>
    </row>
    <row r="9" s="1" customFormat="1" ht="14.4" customHeight="1">
      <c r="B9" s="45"/>
      <c r="C9" s="46"/>
      <c r="D9" s="39" t="s">
        <v>20</v>
      </c>
      <c r="E9" s="46"/>
      <c r="F9" s="34" t="s">
        <v>21</v>
      </c>
      <c r="G9" s="46"/>
      <c r="H9" s="46"/>
      <c r="I9" s="139" t="s">
        <v>22</v>
      </c>
      <c r="J9" s="34" t="s">
        <v>21</v>
      </c>
      <c r="K9" s="50"/>
    </row>
    <row r="10" s="1" customFormat="1" ht="14.4" customHeight="1">
      <c r="B10" s="45"/>
      <c r="C10" s="46"/>
      <c r="D10" s="39" t="s">
        <v>23</v>
      </c>
      <c r="E10" s="46"/>
      <c r="F10" s="34" t="s">
        <v>24</v>
      </c>
      <c r="G10" s="46"/>
      <c r="H10" s="46"/>
      <c r="I10" s="139" t="s">
        <v>25</v>
      </c>
      <c r="J10" s="140" t="str">
        <f>'Rekapitulace stavby'!AN8</f>
        <v>15. 10. 2018</v>
      </c>
      <c r="K10" s="50"/>
    </row>
    <row r="11" s="1" customFormat="1" ht="10.8" customHeight="1">
      <c r="B11" s="45"/>
      <c r="C11" s="46"/>
      <c r="D11" s="46"/>
      <c r="E11" s="46"/>
      <c r="F11" s="46"/>
      <c r="G11" s="46"/>
      <c r="H11" s="46"/>
      <c r="I11" s="137"/>
      <c r="J11" s="46"/>
      <c r="K11" s="50"/>
    </row>
    <row r="12" s="1" customFormat="1" ht="14.4" customHeight="1">
      <c r="B12" s="45"/>
      <c r="C12" s="46"/>
      <c r="D12" s="39" t="s">
        <v>27</v>
      </c>
      <c r="E12" s="46"/>
      <c r="F12" s="46"/>
      <c r="G12" s="46"/>
      <c r="H12" s="46"/>
      <c r="I12" s="139" t="s">
        <v>28</v>
      </c>
      <c r="J12" s="34" t="s">
        <v>29</v>
      </c>
      <c r="K12" s="50"/>
    </row>
    <row r="13" s="1" customFormat="1" ht="18" customHeight="1">
      <c r="B13" s="45"/>
      <c r="C13" s="46"/>
      <c r="D13" s="46"/>
      <c r="E13" s="34" t="s">
        <v>30</v>
      </c>
      <c r="F13" s="46"/>
      <c r="G13" s="46"/>
      <c r="H13" s="46"/>
      <c r="I13" s="139" t="s">
        <v>31</v>
      </c>
      <c r="J13" s="34" t="s">
        <v>32</v>
      </c>
      <c r="K13" s="50"/>
    </row>
    <row r="14" s="1" customFormat="1" ht="6.96" customHeight="1">
      <c r="B14" s="45"/>
      <c r="C14" s="46"/>
      <c r="D14" s="46"/>
      <c r="E14" s="46"/>
      <c r="F14" s="46"/>
      <c r="G14" s="46"/>
      <c r="H14" s="46"/>
      <c r="I14" s="137"/>
      <c r="J14" s="46"/>
      <c r="K14" s="50"/>
    </row>
    <row r="15" s="1" customFormat="1" ht="14.4" customHeight="1">
      <c r="B15" s="45"/>
      <c r="C15" s="46"/>
      <c r="D15" s="39" t="s">
        <v>33</v>
      </c>
      <c r="E15" s="46"/>
      <c r="F15" s="46"/>
      <c r="G15" s="46"/>
      <c r="H15" s="46"/>
      <c r="I15" s="139" t="s">
        <v>28</v>
      </c>
      <c r="J15" s="34" t="str">
        <f>IF('Rekapitulace stavby'!AN13="Vyplň údaj","",IF('Rekapitulace stavby'!AN13="","",'Rekapitulace stavby'!AN13))</f>
        <v/>
      </c>
      <c r="K15" s="50"/>
    </row>
    <row r="16" s="1" customFormat="1" ht="18" customHeight="1">
      <c r="B16" s="45"/>
      <c r="C16" s="46"/>
      <c r="D16" s="46"/>
      <c r="E16" s="34" t="str">
        <f>IF('Rekapitulace stavby'!E14="Vyplň údaj","",IF('Rekapitulace stavby'!E14="","",'Rekapitulace stavby'!E14))</f>
        <v/>
      </c>
      <c r="F16" s="46"/>
      <c r="G16" s="46"/>
      <c r="H16" s="46"/>
      <c r="I16" s="139" t="s">
        <v>31</v>
      </c>
      <c r="J16" s="34" t="str">
        <f>IF('Rekapitulace stavby'!AN14="Vyplň údaj","",IF('Rekapitulace stavby'!AN14="","",'Rekapitulace stavby'!AN14))</f>
        <v/>
      </c>
      <c r="K16" s="50"/>
    </row>
    <row r="17" s="1" customFormat="1" ht="6.96" customHeight="1">
      <c r="B17" s="45"/>
      <c r="C17" s="46"/>
      <c r="D17" s="46"/>
      <c r="E17" s="46"/>
      <c r="F17" s="46"/>
      <c r="G17" s="46"/>
      <c r="H17" s="46"/>
      <c r="I17" s="137"/>
      <c r="J17" s="46"/>
      <c r="K17" s="50"/>
    </row>
    <row r="18" s="1" customFormat="1" ht="14.4" customHeight="1">
      <c r="B18" s="45"/>
      <c r="C18" s="46"/>
      <c r="D18" s="39" t="s">
        <v>35</v>
      </c>
      <c r="E18" s="46"/>
      <c r="F18" s="46"/>
      <c r="G18" s="46"/>
      <c r="H18" s="46"/>
      <c r="I18" s="139" t="s">
        <v>28</v>
      </c>
      <c r="J18" s="34" t="s">
        <v>36</v>
      </c>
      <c r="K18" s="50"/>
    </row>
    <row r="19" s="1" customFormat="1" ht="18" customHeight="1">
      <c r="B19" s="45"/>
      <c r="C19" s="46"/>
      <c r="D19" s="46"/>
      <c r="E19" s="34" t="s">
        <v>37</v>
      </c>
      <c r="F19" s="46"/>
      <c r="G19" s="46"/>
      <c r="H19" s="46"/>
      <c r="I19" s="139" t="s">
        <v>31</v>
      </c>
      <c r="J19" s="34" t="s">
        <v>38</v>
      </c>
      <c r="K19" s="50"/>
    </row>
    <row r="20" s="1" customFormat="1" ht="6.96" customHeight="1">
      <c r="B20" s="45"/>
      <c r="C20" s="46"/>
      <c r="D20" s="46"/>
      <c r="E20" s="46"/>
      <c r="F20" s="46"/>
      <c r="G20" s="46"/>
      <c r="H20" s="46"/>
      <c r="I20" s="137"/>
      <c r="J20" s="46"/>
      <c r="K20" s="50"/>
    </row>
    <row r="21" s="1" customFormat="1" ht="14.4" customHeight="1">
      <c r="B21" s="45"/>
      <c r="C21" s="46"/>
      <c r="D21" s="39" t="s">
        <v>40</v>
      </c>
      <c r="E21" s="46"/>
      <c r="F21" s="46"/>
      <c r="G21" s="46"/>
      <c r="H21" s="46"/>
      <c r="I21" s="137"/>
      <c r="J21" s="46"/>
      <c r="K21" s="50"/>
    </row>
    <row r="22" s="6" customFormat="1" ht="16.5" customHeight="1">
      <c r="B22" s="141"/>
      <c r="C22" s="142"/>
      <c r="D22" s="142"/>
      <c r="E22" s="43" t="s">
        <v>21</v>
      </c>
      <c r="F22" s="43"/>
      <c r="G22" s="43"/>
      <c r="H22" s="43"/>
      <c r="I22" s="143"/>
      <c r="J22" s="142"/>
      <c r="K22" s="144"/>
    </row>
    <row r="23" s="1" customFormat="1" ht="6.96" customHeight="1">
      <c r="B23" s="45"/>
      <c r="C23" s="46"/>
      <c r="D23" s="46"/>
      <c r="E23" s="46"/>
      <c r="F23" s="46"/>
      <c r="G23" s="46"/>
      <c r="H23" s="46"/>
      <c r="I23" s="137"/>
      <c r="J23" s="46"/>
      <c r="K23" s="50"/>
    </row>
    <row r="24" s="1" customFormat="1" ht="6.96" customHeight="1">
      <c r="B24" s="45"/>
      <c r="C24" s="46"/>
      <c r="D24" s="105"/>
      <c r="E24" s="105"/>
      <c r="F24" s="105"/>
      <c r="G24" s="105"/>
      <c r="H24" s="105"/>
      <c r="I24" s="145"/>
      <c r="J24" s="105"/>
      <c r="K24" s="146"/>
    </row>
    <row r="25" s="1" customFormat="1" ht="25.44" customHeight="1">
      <c r="B25" s="45"/>
      <c r="C25" s="46"/>
      <c r="D25" s="147" t="s">
        <v>41</v>
      </c>
      <c r="E25" s="46"/>
      <c r="F25" s="46"/>
      <c r="G25" s="46"/>
      <c r="H25" s="46"/>
      <c r="I25" s="137"/>
      <c r="J25" s="148">
        <f>ROUND(J81,2)</f>
        <v>0</v>
      </c>
      <c r="K25" s="50"/>
    </row>
    <row r="26" s="1" customFormat="1" ht="6.96" customHeight="1">
      <c r="B26" s="45"/>
      <c r="C26" s="46"/>
      <c r="D26" s="105"/>
      <c r="E26" s="105"/>
      <c r="F26" s="105"/>
      <c r="G26" s="105"/>
      <c r="H26" s="105"/>
      <c r="I26" s="145"/>
      <c r="J26" s="105"/>
      <c r="K26" s="146"/>
    </row>
    <row r="27" s="1" customFormat="1" ht="14.4" customHeight="1">
      <c r="B27" s="45"/>
      <c r="C27" s="46"/>
      <c r="D27" s="46"/>
      <c r="E27" s="46"/>
      <c r="F27" s="51" t="s">
        <v>43</v>
      </c>
      <c r="G27" s="46"/>
      <c r="H27" s="46"/>
      <c r="I27" s="149" t="s">
        <v>42</v>
      </c>
      <c r="J27" s="51" t="s">
        <v>44</v>
      </c>
      <c r="K27" s="50"/>
    </row>
    <row r="28" s="1" customFormat="1" ht="14.4" customHeight="1">
      <c r="B28" s="45"/>
      <c r="C28" s="46"/>
      <c r="D28" s="54" t="s">
        <v>45</v>
      </c>
      <c r="E28" s="54" t="s">
        <v>46</v>
      </c>
      <c r="F28" s="150">
        <f>ROUND(SUM(BE81:BE159), 2)</f>
        <v>0</v>
      </c>
      <c r="G28" s="46"/>
      <c r="H28" s="46"/>
      <c r="I28" s="151">
        <v>0.20999999999999999</v>
      </c>
      <c r="J28" s="150">
        <f>ROUND(ROUND((SUM(BE81:BE159)), 2)*I28, 2)</f>
        <v>0</v>
      </c>
      <c r="K28" s="50"/>
    </row>
    <row r="29" s="1" customFormat="1" ht="14.4" customHeight="1">
      <c r="B29" s="45"/>
      <c r="C29" s="46"/>
      <c r="D29" s="46"/>
      <c r="E29" s="54" t="s">
        <v>47</v>
      </c>
      <c r="F29" s="150">
        <f>ROUND(SUM(BF81:BF159), 2)</f>
        <v>0</v>
      </c>
      <c r="G29" s="46"/>
      <c r="H29" s="46"/>
      <c r="I29" s="151">
        <v>0.14999999999999999</v>
      </c>
      <c r="J29" s="150">
        <f>ROUND(ROUND((SUM(BF81:BF159)), 2)*I29, 2)</f>
        <v>0</v>
      </c>
      <c r="K29" s="50"/>
    </row>
    <row r="30" hidden="1" s="1" customFormat="1" ht="14.4" customHeight="1">
      <c r="B30" s="45"/>
      <c r="C30" s="46"/>
      <c r="D30" s="46"/>
      <c r="E30" s="54" t="s">
        <v>48</v>
      </c>
      <c r="F30" s="150">
        <f>ROUND(SUM(BG81:BG159), 2)</f>
        <v>0</v>
      </c>
      <c r="G30" s="46"/>
      <c r="H30" s="46"/>
      <c r="I30" s="151">
        <v>0.20999999999999999</v>
      </c>
      <c r="J30" s="150">
        <v>0</v>
      </c>
      <c r="K30" s="50"/>
    </row>
    <row r="31" hidden="1" s="1" customFormat="1" ht="14.4" customHeight="1">
      <c r="B31" s="45"/>
      <c r="C31" s="46"/>
      <c r="D31" s="46"/>
      <c r="E31" s="54" t="s">
        <v>49</v>
      </c>
      <c r="F31" s="150">
        <f>ROUND(SUM(BH81:BH159), 2)</f>
        <v>0</v>
      </c>
      <c r="G31" s="46"/>
      <c r="H31" s="46"/>
      <c r="I31" s="151">
        <v>0.14999999999999999</v>
      </c>
      <c r="J31" s="150">
        <v>0</v>
      </c>
      <c r="K31" s="50"/>
    </row>
    <row r="32" hidden="1" s="1" customFormat="1" ht="14.4" customHeight="1">
      <c r="B32" s="45"/>
      <c r="C32" s="46"/>
      <c r="D32" s="46"/>
      <c r="E32" s="54" t="s">
        <v>50</v>
      </c>
      <c r="F32" s="150">
        <f>ROUND(SUM(BI81:BI159), 2)</f>
        <v>0</v>
      </c>
      <c r="G32" s="46"/>
      <c r="H32" s="46"/>
      <c r="I32" s="151">
        <v>0</v>
      </c>
      <c r="J32" s="150">
        <v>0</v>
      </c>
      <c r="K32" s="50"/>
    </row>
    <row r="33" s="1" customFormat="1" ht="6.96" customHeight="1">
      <c r="B33" s="45"/>
      <c r="C33" s="46"/>
      <c r="D33" s="46"/>
      <c r="E33" s="46"/>
      <c r="F33" s="46"/>
      <c r="G33" s="46"/>
      <c r="H33" s="46"/>
      <c r="I33" s="137"/>
      <c r="J33" s="46"/>
      <c r="K33" s="50"/>
    </row>
    <row r="34" s="1" customFormat="1" ht="25.44" customHeight="1">
      <c r="B34" s="45"/>
      <c r="C34" s="152"/>
      <c r="D34" s="153" t="s">
        <v>51</v>
      </c>
      <c r="E34" s="97"/>
      <c r="F34" s="97"/>
      <c r="G34" s="154" t="s">
        <v>52</v>
      </c>
      <c r="H34" s="155" t="s">
        <v>53</v>
      </c>
      <c r="I34" s="156"/>
      <c r="J34" s="157">
        <f>SUM(J25:J32)</f>
        <v>0</v>
      </c>
      <c r="K34" s="158"/>
    </row>
    <row r="35" s="1" customFormat="1" ht="14.4" customHeight="1">
      <c r="B35" s="66"/>
      <c r="C35" s="67"/>
      <c r="D35" s="67"/>
      <c r="E35" s="67"/>
      <c r="F35" s="67"/>
      <c r="G35" s="67"/>
      <c r="H35" s="67"/>
      <c r="I35" s="159"/>
      <c r="J35" s="67"/>
      <c r="K35" s="68"/>
    </row>
    <row r="39" s="1" customFormat="1" ht="6.96" customHeight="1">
      <c r="B39" s="160"/>
      <c r="C39" s="161"/>
      <c r="D39" s="161"/>
      <c r="E39" s="161"/>
      <c r="F39" s="161"/>
      <c r="G39" s="161"/>
      <c r="H39" s="161"/>
      <c r="I39" s="162"/>
      <c r="J39" s="161"/>
      <c r="K39" s="163"/>
    </row>
    <row r="40" s="1" customFormat="1" ht="36.96" customHeight="1">
      <c r="B40" s="45"/>
      <c r="C40" s="29" t="s">
        <v>89</v>
      </c>
      <c r="D40" s="46"/>
      <c r="E40" s="46"/>
      <c r="F40" s="46"/>
      <c r="G40" s="46"/>
      <c r="H40" s="46"/>
      <c r="I40" s="137"/>
      <c r="J40" s="46"/>
      <c r="K40" s="50"/>
    </row>
    <row r="41" s="1" customFormat="1" ht="6.96" customHeight="1">
      <c r="B41" s="45"/>
      <c r="C41" s="46"/>
      <c r="D41" s="46"/>
      <c r="E41" s="46"/>
      <c r="F41" s="46"/>
      <c r="G41" s="46"/>
      <c r="H41" s="46"/>
      <c r="I41" s="137"/>
      <c r="J41" s="46"/>
      <c r="K41" s="50"/>
    </row>
    <row r="42" s="1" customFormat="1" ht="14.4" customHeight="1">
      <c r="B42" s="45"/>
      <c r="C42" s="39" t="s">
        <v>18</v>
      </c>
      <c r="D42" s="46"/>
      <c r="E42" s="46"/>
      <c r="F42" s="46"/>
      <c r="G42" s="46"/>
      <c r="H42" s="46"/>
      <c r="I42" s="137"/>
      <c r="J42" s="46"/>
      <c r="K42" s="50"/>
    </row>
    <row r="43" s="1" customFormat="1" ht="17.25" customHeight="1">
      <c r="B43" s="45"/>
      <c r="C43" s="46"/>
      <c r="D43" s="46"/>
      <c r="E43" s="138" t="str">
        <f>E7</f>
        <v>18024A1- Demolice objektů čp.1001 a 1002, ul.5.května , Turnov</v>
      </c>
      <c r="F43" s="46"/>
      <c r="G43" s="46"/>
      <c r="H43" s="46"/>
      <c r="I43" s="137"/>
      <c r="J43" s="46"/>
      <c r="K43" s="50"/>
    </row>
    <row r="44" s="1" customFormat="1" ht="6.96" customHeight="1">
      <c r="B44" s="45"/>
      <c r="C44" s="46"/>
      <c r="D44" s="46"/>
      <c r="E44" s="46"/>
      <c r="F44" s="46"/>
      <c r="G44" s="46"/>
      <c r="H44" s="46"/>
      <c r="I44" s="137"/>
      <c r="J44" s="46"/>
      <c r="K44" s="50"/>
    </row>
    <row r="45" s="1" customFormat="1" ht="18" customHeight="1">
      <c r="B45" s="45"/>
      <c r="C45" s="39" t="s">
        <v>23</v>
      </c>
      <c r="D45" s="46"/>
      <c r="E45" s="46"/>
      <c r="F45" s="34" t="str">
        <f>F10</f>
        <v xml:space="preserve"> </v>
      </c>
      <c r="G45" s="46"/>
      <c r="H45" s="46"/>
      <c r="I45" s="139" t="s">
        <v>25</v>
      </c>
      <c r="J45" s="140" t="str">
        <f>IF(J10="","",J10)</f>
        <v>15. 10. 2018</v>
      </c>
      <c r="K45" s="50"/>
    </row>
    <row r="46" s="1" customFormat="1" ht="6.96" customHeight="1">
      <c r="B46" s="45"/>
      <c r="C46" s="46"/>
      <c r="D46" s="46"/>
      <c r="E46" s="46"/>
      <c r="F46" s="46"/>
      <c r="G46" s="46"/>
      <c r="H46" s="46"/>
      <c r="I46" s="137"/>
      <c r="J46" s="46"/>
      <c r="K46" s="50"/>
    </row>
    <row r="47" s="1" customFormat="1">
      <c r="B47" s="45"/>
      <c r="C47" s="39" t="s">
        <v>27</v>
      </c>
      <c r="D47" s="46"/>
      <c r="E47" s="46"/>
      <c r="F47" s="34" t="str">
        <f>E13</f>
        <v>Město Turnov</v>
      </c>
      <c r="G47" s="46"/>
      <c r="H47" s="46"/>
      <c r="I47" s="139" t="s">
        <v>35</v>
      </c>
      <c r="J47" s="43" t="str">
        <f>E19</f>
        <v>Profes projekt, spol. s r.o.</v>
      </c>
      <c r="K47" s="50"/>
    </row>
    <row r="48" s="1" customFormat="1" ht="14.4" customHeight="1">
      <c r="B48" s="45"/>
      <c r="C48" s="39" t="s">
        <v>33</v>
      </c>
      <c r="D48" s="46"/>
      <c r="E48" s="46"/>
      <c r="F48" s="34" t="str">
        <f>IF(E16="","",E16)</f>
        <v/>
      </c>
      <c r="G48" s="46"/>
      <c r="H48" s="46"/>
      <c r="I48" s="137"/>
      <c r="J48" s="164"/>
      <c r="K48" s="50"/>
    </row>
    <row r="49" s="1" customFormat="1" ht="10.32" customHeight="1">
      <c r="B49" s="45"/>
      <c r="C49" s="46"/>
      <c r="D49" s="46"/>
      <c r="E49" s="46"/>
      <c r="F49" s="46"/>
      <c r="G49" s="46"/>
      <c r="H49" s="46"/>
      <c r="I49" s="137"/>
      <c r="J49" s="46"/>
      <c r="K49" s="50"/>
    </row>
    <row r="50" s="1" customFormat="1" ht="29.28" customHeight="1">
      <c r="B50" s="45"/>
      <c r="C50" s="165" t="s">
        <v>90</v>
      </c>
      <c r="D50" s="152"/>
      <c r="E50" s="152"/>
      <c r="F50" s="152"/>
      <c r="G50" s="152"/>
      <c r="H50" s="152"/>
      <c r="I50" s="166"/>
      <c r="J50" s="167" t="s">
        <v>91</v>
      </c>
      <c r="K50" s="168"/>
    </row>
    <row r="51" s="1" customFormat="1" ht="10.32" customHeight="1">
      <c r="B51" s="45"/>
      <c r="C51" s="46"/>
      <c r="D51" s="46"/>
      <c r="E51" s="46"/>
      <c r="F51" s="46"/>
      <c r="G51" s="46"/>
      <c r="H51" s="46"/>
      <c r="I51" s="137"/>
      <c r="J51" s="46"/>
      <c r="K51" s="50"/>
    </row>
    <row r="52" s="1" customFormat="1" ht="29.28" customHeight="1">
      <c r="B52" s="45"/>
      <c r="C52" s="169" t="s">
        <v>92</v>
      </c>
      <c r="D52" s="46"/>
      <c r="E52" s="46"/>
      <c r="F52" s="46"/>
      <c r="G52" s="46"/>
      <c r="H52" s="46"/>
      <c r="I52" s="137"/>
      <c r="J52" s="148">
        <f>J81</f>
        <v>0</v>
      </c>
      <c r="K52" s="50"/>
      <c r="AU52" s="23" t="s">
        <v>93</v>
      </c>
    </row>
    <row r="53" s="7" customFormat="1" ht="24.96" customHeight="1">
      <c r="B53" s="170"/>
      <c r="C53" s="171"/>
      <c r="D53" s="172" t="s">
        <v>94</v>
      </c>
      <c r="E53" s="173"/>
      <c r="F53" s="173"/>
      <c r="G53" s="173"/>
      <c r="H53" s="173"/>
      <c r="I53" s="174"/>
      <c r="J53" s="175">
        <f>J82</f>
        <v>0</v>
      </c>
      <c r="K53" s="176"/>
    </row>
    <row r="54" s="8" customFormat="1" ht="19.92" customHeight="1">
      <c r="B54" s="177"/>
      <c r="C54" s="178"/>
      <c r="D54" s="179" t="s">
        <v>95</v>
      </c>
      <c r="E54" s="180"/>
      <c r="F54" s="180"/>
      <c r="G54" s="180"/>
      <c r="H54" s="180"/>
      <c r="I54" s="181"/>
      <c r="J54" s="182">
        <f>J83</f>
        <v>0</v>
      </c>
      <c r="K54" s="183"/>
    </row>
    <row r="55" s="8" customFormat="1" ht="19.92" customHeight="1">
      <c r="B55" s="177"/>
      <c r="C55" s="178"/>
      <c r="D55" s="179" t="s">
        <v>96</v>
      </c>
      <c r="E55" s="180"/>
      <c r="F55" s="180"/>
      <c r="G55" s="180"/>
      <c r="H55" s="180"/>
      <c r="I55" s="181"/>
      <c r="J55" s="182">
        <f>J92</f>
        <v>0</v>
      </c>
      <c r="K55" s="183"/>
    </row>
    <row r="56" s="8" customFormat="1" ht="19.92" customHeight="1">
      <c r="B56" s="177"/>
      <c r="C56" s="178"/>
      <c r="D56" s="179" t="s">
        <v>97</v>
      </c>
      <c r="E56" s="180"/>
      <c r="F56" s="180"/>
      <c r="G56" s="180"/>
      <c r="H56" s="180"/>
      <c r="I56" s="181"/>
      <c r="J56" s="182">
        <f>J137</f>
        <v>0</v>
      </c>
      <c r="K56" s="183"/>
    </row>
    <row r="57" s="7" customFormat="1" ht="24.96" customHeight="1">
      <c r="B57" s="170"/>
      <c r="C57" s="171"/>
      <c r="D57" s="172" t="s">
        <v>98</v>
      </c>
      <c r="E57" s="173"/>
      <c r="F57" s="173"/>
      <c r="G57" s="173"/>
      <c r="H57" s="173"/>
      <c r="I57" s="174"/>
      <c r="J57" s="175">
        <f>J139</f>
        <v>0</v>
      </c>
      <c r="K57" s="176"/>
    </row>
    <row r="58" s="8" customFormat="1" ht="19.92" customHeight="1">
      <c r="B58" s="177"/>
      <c r="C58" s="178"/>
      <c r="D58" s="179" t="s">
        <v>99</v>
      </c>
      <c r="E58" s="180"/>
      <c r="F58" s="180"/>
      <c r="G58" s="180"/>
      <c r="H58" s="180"/>
      <c r="I58" s="181"/>
      <c r="J58" s="182">
        <f>J140</f>
        <v>0</v>
      </c>
      <c r="K58" s="183"/>
    </row>
    <row r="59" s="7" customFormat="1" ht="24.96" customHeight="1">
      <c r="B59" s="170"/>
      <c r="C59" s="171"/>
      <c r="D59" s="172" t="s">
        <v>100</v>
      </c>
      <c r="E59" s="173"/>
      <c r="F59" s="173"/>
      <c r="G59" s="173"/>
      <c r="H59" s="173"/>
      <c r="I59" s="174"/>
      <c r="J59" s="175">
        <f>J143</f>
        <v>0</v>
      </c>
      <c r="K59" s="176"/>
    </row>
    <row r="60" s="8" customFormat="1" ht="19.92" customHeight="1">
      <c r="B60" s="177"/>
      <c r="C60" s="178"/>
      <c r="D60" s="179" t="s">
        <v>101</v>
      </c>
      <c r="E60" s="180"/>
      <c r="F60" s="180"/>
      <c r="G60" s="180"/>
      <c r="H60" s="180"/>
      <c r="I60" s="181"/>
      <c r="J60" s="182">
        <f>J144</f>
        <v>0</v>
      </c>
      <c r="K60" s="183"/>
    </row>
    <row r="61" s="7" customFormat="1" ht="24.96" customHeight="1">
      <c r="B61" s="170"/>
      <c r="C61" s="171"/>
      <c r="D61" s="172" t="s">
        <v>102</v>
      </c>
      <c r="E61" s="173"/>
      <c r="F61" s="173"/>
      <c r="G61" s="173"/>
      <c r="H61" s="173"/>
      <c r="I61" s="174"/>
      <c r="J61" s="175">
        <f>J152</f>
        <v>0</v>
      </c>
      <c r="K61" s="176"/>
    </row>
    <row r="62" s="8" customFormat="1" ht="19.92" customHeight="1">
      <c r="B62" s="177"/>
      <c r="C62" s="178"/>
      <c r="D62" s="179" t="s">
        <v>103</v>
      </c>
      <c r="E62" s="180"/>
      <c r="F62" s="180"/>
      <c r="G62" s="180"/>
      <c r="H62" s="180"/>
      <c r="I62" s="181"/>
      <c r="J62" s="182">
        <f>J153</f>
        <v>0</v>
      </c>
      <c r="K62" s="183"/>
    </row>
    <row r="63" s="8" customFormat="1" ht="19.92" customHeight="1">
      <c r="B63" s="177"/>
      <c r="C63" s="178"/>
      <c r="D63" s="179" t="s">
        <v>104</v>
      </c>
      <c r="E63" s="180"/>
      <c r="F63" s="180"/>
      <c r="G63" s="180"/>
      <c r="H63" s="180"/>
      <c r="I63" s="181"/>
      <c r="J63" s="182">
        <f>J158</f>
        <v>0</v>
      </c>
      <c r="K63" s="183"/>
    </row>
    <row r="64" s="1" customFormat="1" ht="21.84" customHeight="1">
      <c r="B64" s="45"/>
      <c r="C64" s="46"/>
      <c r="D64" s="46"/>
      <c r="E64" s="46"/>
      <c r="F64" s="46"/>
      <c r="G64" s="46"/>
      <c r="H64" s="46"/>
      <c r="I64" s="137"/>
      <c r="J64" s="46"/>
      <c r="K64" s="50"/>
    </row>
    <row r="65" s="1" customFormat="1" ht="6.96" customHeight="1">
      <c r="B65" s="66"/>
      <c r="C65" s="67"/>
      <c r="D65" s="67"/>
      <c r="E65" s="67"/>
      <c r="F65" s="67"/>
      <c r="G65" s="67"/>
      <c r="H65" s="67"/>
      <c r="I65" s="159"/>
      <c r="J65" s="67"/>
      <c r="K65" s="68"/>
    </row>
    <row r="69" s="1" customFormat="1" ht="6.96" customHeight="1">
      <c r="B69" s="69"/>
      <c r="C69" s="70"/>
      <c r="D69" s="70"/>
      <c r="E69" s="70"/>
      <c r="F69" s="70"/>
      <c r="G69" s="70"/>
      <c r="H69" s="70"/>
      <c r="I69" s="162"/>
      <c r="J69" s="70"/>
      <c r="K69" s="70"/>
      <c r="L69" s="71"/>
    </row>
    <row r="70" s="1" customFormat="1" ht="36.96" customHeight="1">
      <c r="B70" s="45"/>
      <c r="C70" s="72" t="s">
        <v>105</v>
      </c>
      <c r="D70" s="73"/>
      <c r="E70" s="73"/>
      <c r="F70" s="73"/>
      <c r="G70" s="73"/>
      <c r="H70" s="73"/>
      <c r="I70" s="184"/>
      <c r="J70" s="73"/>
      <c r="K70" s="73"/>
      <c r="L70" s="71"/>
    </row>
    <row r="71" s="1" customFormat="1" ht="6.96" customHeight="1">
      <c r="B71" s="45"/>
      <c r="C71" s="73"/>
      <c r="D71" s="73"/>
      <c r="E71" s="73"/>
      <c r="F71" s="73"/>
      <c r="G71" s="73"/>
      <c r="H71" s="73"/>
      <c r="I71" s="184"/>
      <c r="J71" s="73"/>
      <c r="K71" s="73"/>
      <c r="L71" s="71"/>
    </row>
    <row r="72" s="1" customFormat="1" ht="14.4" customHeight="1">
      <c r="B72" s="45"/>
      <c r="C72" s="75" t="s">
        <v>18</v>
      </c>
      <c r="D72" s="73"/>
      <c r="E72" s="73"/>
      <c r="F72" s="73"/>
      <c r="G72" s="73"/>
      <c r="H72" s="73"/>
      <c r="I72" s="184"/>
      <c r="J72" s="73"/>
      <c r="K72" s="73"/>
      <c r="L72" s="71"/>
    </row>
    <row r="73" s="1" customFormat="1" ht="17.25" customHeight="1">
      <c r="B73" s="45"/>
      <c r="C73" s="73"/>
      <c r="D73" s="73"/>
      <c r="E73" s="81" t="str">
        <f>E7</f>
        <v>18024A1- Demolice objektů čp.1001 a 1002, ul.5.května , Turnov</v>
      </c>
      <c r="F73" s="73"/>
      <c r="G73" s="73"/>
      <c r="H73" s="73"/>
      <c r="I73" s="184"/>
      <c r="J73" s="73"/>
      <c r="K73" s="73"/>
      <c r="L73" s="71"/>
    </row>
    <row r="74" s="1" customFormat="1" ht="6.96" customHeight="1">
      <c r="B74" s="45"/>
      <c r="C74" s="73"/>
      <c r="D74" s="73"/>
      <c r="E74" s="73"/>
      <c r="F74" s="73"/>
      <c r="G74" s="73"/>
      <c r="H74" s="73"/>
      <c r="I74" s="184"/>
      <c r="J74" s="73"/>
      <c r="K74" s="73"/>
      <c r="L74" s="71"/>
    </row>
    <row r="75" s="1" customFormat="1" ht="18" customHeight="1">
      <c r="B75" s="45"/>
      <c r="C75" s="75" t="s">
        <v>23</v>
      </c>
      <c r="D75" s="73"/>
      <c r="E75" s="73"/>
      <c r="F75" s="185" t="str">
        <f>F10</f>
        <v xml:space="preserve"> </v>
      </c>
      <c r="G75" s="73"/>
      <c r="H75" s="73"/>
      <c r="I75" s="186" t="s">
        <v>25</v>
      </c>
      <c r="J75" s="84" t="str">
        <f>IF(J10="","",J10)</f>
        <v>15. 10. 2018</v>
      </c>
      <c r="K75" s="73"/>
      <c r="L75" s="71"/>
    </row>
    <row r="76" s="1" customFormat="1" ht="6.96" customHeight="1">
      <c r="B76" s="45"/>
      <c r="C76" s="73"/>
      <c r="D76" s="73"/>
      <c r="E76" s="73"/>
      <c r="F76" s="73"/>
      <c r="G76" s="73"/>
      <c r="H76" s="73"/>
      <c r="I76" s="184"/>
      <c r="J76" s="73"/>
      <c r="K76" s="73"/>
      <c r="L76" s="71"/>
    </row>
    <row r="77" s="1" customFormat="1">
      <c r="B77" s="45"/>
      <c r="C77" s="75" t="s">
        <v>27</v>
      </c>
      <c r="D77" s="73"/>
      <c r="E77" s="73"/>
      <c r="F77" s="185" t="str">
        <f>E13</f>
        <v>Město Turnov</v>
      </c>
      <c r="G77" s="73"/>
      <c r="H77" s="73"/>
      <c r="I77" s="186" t="s">
        <v>35</v>
      </c>
      <c r="J77" s="185" t="str">
        <f>E19</f>
        <v>Profes projekt, spol. s r.o.</v>
      </c>
      <c r="K77" s="73"/>
      <c r="L77" s="71"/>
    </row>
    <row r="78" s="1" customFormat="1" ht="14.4" customHeight="1">
      <c r="B78" s="45"/>
      <c r="C78" s="75" t="s">
        <v>33</v>
      </c>
      <c r="D78" s="73"/>
      <c r="E78" s="73"/>
      <c r="F78" s="185" t="str">
        <f>IF(E16="","",E16)</f>
        <v/>
      </c>
      <c r="G78" s="73"/>
      <c r="H78" s="73"/>
      <c r="I78" s="184"/>
      <c r="J78" s="73"/>
      <c r="K78" s="73"/>
      <c r="L78" s="71"/>
    </row>
    <row r="79" s="1" customFormat="1" ht="10.32" customHeight="1">
      <c r="B79" s="45"/>
      <c r="C79" s="73"/>
      <c r="D79" s="73"/>
      <c r="E79" s="73"/>
      <c r="F79" s="73"/>
      <c r="G79" s="73"/>
      <c r="H79" s="73"/>
      <c r="I79" s="184"/>
      <c r="J79" s="73"/>
      <c r="K79" s="73"/>
      <c r="L79" s="71"/>
    </row>
    <row r="80" s="9" customFormat="1" ht="29.28" customHeight="1">
      <c r="B80" s="187"/>
      <c r="C80" s="188" t="s">
        <v>106</v>
      </c>
      <c r="D80" s="189" t="s">
        <v>60</v>
      </c>
      <c r="E80" s="189" t="s">
        <v>56</v>
      </c>
      <c r="F80" s="189" t="s">
        <v>107</v>
      </c>
      <c r="G80" s="189" t="s">
        <v>108</v>
      </c>
      <c r="H80" s="189" t="s">
        <v>109</v>
      </c>
      <c r="I80" s="190" t="s">
        <v>110</v>
      </c>
      <c r="J80" s="189" t="s">
        <v>91</v>
      </c>
      <c r="K80" s="191" t="s">
        <v>111</v>
      </c>
      <c r="L80" s="192"/>
      <c r="M80" s="101" t="s">
        <v>112</v>
      </c>
      <c r="N80" s="102" t="s">
        <v>45</v>
      </c>
      <c r="O80" s="102" t="s">
        <v>113</v>
      </c>
      <c r="P80" s="102" t="s">
        <v>114</v>
      </c>
      <c r="Q80" s="102" t="s">
        <v>115</v>
      </c>
      <c r="R80" s="102" t="s">
        <v>116</v>
      </c>
      <c r="S80" s="102" t="s">
        <v>117</v>
      </c>
      <c r="T80" s="103" t="s">
        <v>118</v>
      </c>
    </row>
    <row r="81" s="1" customFormat="1" ht="29.28" customHeight="1">
      <c r="B81" s="45"/>
      <c r="C81" s="107" t="s">
        <v>92</v>
      </c>
      <c r="D81" s="73"/>
      <c r="E81" s="73"/>
      <c r="F81" s="73"/>
      <c r="G81" s="73"/>
      <c r="H81" s="73"/>
      <c r="I81" s="184"/>
      <c r="J81" s="193">
        <f>BK81</f>
        <v>0</v>
      </c>
      <c r="K81" s="73"/>
      <c r="L81" s="71"/>
      <c r="M81" s="104"/>
      <c r="N81" s="105"/>
      <c r="O81" s="105"/>
      <c r="P81" s="194">
        <f>P82+P139+P143+P152</f>
        <v>0</v>
      </c>
      <c r="Q81" s="105"/>
      <c r="R81" s="194">
        <f>R82+R139+R143+R152</f>
        <v>0</v>
      </c>
      <c r="S81" s="105"/>
      <c r="T81" s="195">
        <f>T82+T139+T143+T152</f>
        <v>4573.4750000000004</v>
      </c>
      <c r="AT81" s="23" t="s">
        <v>74</v>
      </c>
      <c r="AU81" s="23" t="s">
        <v>93</v>
      </c>
      <c r="BK81" s="196">
        <f>BK82+BK139+BK143+BK152</f>
        <v>0</v>
      </c>
    </row>
    <row r="82" s="10" customFormat="1" ht="37.44001" customHeight="1">
      <c r="B82" s="197"/>
      <c r="C82" s="198"/>
      <c r="D82" s="199" t="s">
        <v>74</v>
      </c>
      <c r="E82" s="200" t="s">
        <v>119</v>
      </c>
      <c r="F82" s="200" t="s">
        <v>120</v>
      </c>
      <c r="G82" s="198"/>
      <c r="H82" s="198"/>
      <c r="I82" s="201"/>
      <c r="J82" s="202">
        <f>BK82</f>
        <v>0</v>
      </c>
      <c r="K82" s="198"/>
      <c r="L82" s="203"/>
      <c r="M82" s="204"/>
      <c r="N82" s="205"/>
      <c r="O82" s="205"/>
      <c r="P82" s="206">
        <f>P83+P92+P137</f>
        <v>0</v>
      </c>
      <c r="Q82" s="205"/>
      <c r="R82" s="206">
        <f>R83+R92+R137</f>
        <v>0</v>
      </c>
      <c r="S82" s="205"/>
      <c r="T82" s="207">
        <f>T83+T92+T137</f>
        <v>4573.4750000000004</v>
      </c>
      <c r="AR82" s="208" t="s">
        <v>80</v>
      </c>
      <c r="AT82" s="209" t="s">
        <v>74</v>
      </c>
      <c r="AU82" s="209" t="s">
        <v>75</v>
      </c>
      <c r="AY82" s="208" t="s">
        <v>121</v>
      </c>
      <c r="BK82" s="210">
        <f>BK83+BK92+BK137</f>
        <v>0</v>
      </c>
    </row>
    <row r="83" s="10" customFormat="1" ht="19.92" customHeight="1">
      <c r="B83" s="197"/>
      <c r="C83" s="198"/>
      <c r="D83" s="199" t="s">
        <v>74</v>
      </c>
      <c r="E83" s="211" t="s">
        <v>122</v>
      </c>
      <c r="F83" s="211" t="s">
        <v>123</v>
      </c>
      <c r="G83" s="198"/>
      <c r="H83" s="198"/>
      <c r="I83" s="201"/>
      <c r="J83" s="212">
        <f>BK83</f>
        <v>0</v>
      </c>
      <c r="K83" s="198"/>
      <c r="L83" s="203"/>
      <c r="M83" s="204"/>
      <c r="N83" s="205"/>
      <c r="O83" s="205"/>
      <c r="P83" s="206">
        <f>SUM(P84:P91)</f>
        <v>0</v>
      </c>
      <c r="Q83" s="205"/>
      <c r="R83" s="206">
        <f>SUM(R84:R91)</f>
        <v>0</v>
      </c>
      <c r="S83" s="205"/>
      <c r="T83" s="207">
        <f>SUM(T84:T91)</f>
        <v>4573.4750000000004</v>
      </c>
      <c r="AR83" s="208" t="s">
        <v>80</v>
      </c>
      <c r="AT83" s="209" t="s">
        <v>74</v>
      </c>
      <c r="AU83" s="209" t="s">
        <v>80</v>
      </c>
      <c r="AY83" s="208" t="s">
        <v>121</v>
      </c>
      <c r="BK83" s="210">
        <f>SUM(BK84:BK91)</f>
        <v>0</v>
      </c>
    </row>
    <row r="84" s="1" customFormat="1" ht="38.25" customHeight="1">
      <c r="B84" s="45"/>
      <c r="C84" s="213" t="s">
        <v>80</v>
      </c>
      <c r="D84" s="213" t="s">
        <v>124</v>
      </c>
      <c r="E84" s="214" t="s">
        <v>125</v>
      </c>
      <c r="F84" s="215" t="s">
        <v>126</v>
      </c>
      <c r="G84" s="216" t="s">
        <v>127</v>
      </c>
      <c r="H84" s="217">
        <v>8117</v>
      </c>
      <c r="I84" s="218"/>
      <c r="J84" s="219">
        <f>ROUND(I84*H84,2)</f>
        <v>0</v>
      </c>
      <c r="K84" s="215" t="s">
        <v>128</v>
      </c>
      <c r="L84" s="71"/>
      <c r="M84" s="220" t="s">
        <v>21</v>
      </c>
      <c r="N84" s="221" t="s">
        <v>46</v>
      </c>
      <c r="O84" s="46"/>
      <c r="P84" s="222">
        <f>O84*H84</f>
        <v>0</v>
      </c>
      <c r="Q84" s="222">
        <v>0</v>
      </c>
      <c r="R84" s="222">
        <f>Q84*H84</f>
        <v>0</v>
      </c>
      <c r="S84" s="222">
        <v>0.55000000000000004</v>
      </c>
      <c r="T84" s="223">
        <f>S84*H84</f>
        <v>4464.3500000000004</v>
      </c>
      <c r="AR84" s="23" t="s">
        <v>129</v>
      </c>
      <c r="AT84" s="23" t="s">
        <v>124</v>
      </c>
      <c r="AU84" s="23" t="s">
        <v>87</v>
      </c>
      <c r="AY84" s="23" t="s">
        <v>121</v>
      </c>
      <c r="BE84" s="224">
        <f>IF(N84="základní",J84,0)</f>
        <v>0</v>
      </c>
      <c r="BF84" s="224">
        <f>IF(N84="snížená",J84,0)</f>
        <v>0</v>
      </c>
      <c r="BG84" s="224">
        <f>IF(N84="zákl. přenesená",J84,0)</f>
        <v>0</v>
      </c>
      <c r="BH84" s="224">
        <f>IF(N84="sníž. přenesená",J84,0)</f>
        <v>0</v>
      </c>
      <c r="BI84" s="224">
        <f>IF(N84="nulová",J84,0)</f>
        <v>0</v>
      </c>
      <c r="BJ84" s="23" t="s">
        <v>80</v>
      </c>
      <c r="BK84" s="224">
        <f>ROUND(I84*H84,2)</f>
        <v>0</v>
      </c>
      <c r="BL84" s="23" t="s">
        <v>129</v>
      </c>
      <c r="BM84" s="23" t="s">
        <v>130</v>
      </c>
    </row>
    <row r="85" s="1" customFormat="1">
      <c r="B85" s="45"/>
      <c r="C85" s="73"/>
      <c r="D85" s="225" t="s">
        <v>131</v>
      </c>
      <c r="E85" s="73"/>
      <c r="F85" s="226" t="s">
        <v>132</v>
      </c>
      <c r="G85" s="73"/>
      <c r="H85" s="73"/>
      <c r="I85" s="184"/>
      <c r="J85" s="73"/>
      <c r="K85" s="73"/>
      <c r="L85" s="71"/>
      <c r="M85" s="227"/>
      <c r="N85" s="46"/>
      <c r="O85" s="46"/>
      <c r="P85" s="46"/>
      <c r="Q85" s="46"/>
      <c r="R85" s="46"/>
      <c r="S85" s="46"/>
      <c r="T85" s="94"/>
      <c r="AT85" s="23" t="s">
        <v>131</v>
      </c>
      <c r="AU85" s="23" t="s">
        <v>87</v>
      </c>
    </row>
    <row r="86" s="1" customFormat="1" ht="16.5" customHeight="1">
      <c r="B86" s="45"/>
      <c r="C86" s="213" t="s">
        <v>87</v>
      </c>
      <c r="D86" s="213" t="s">
        <v>124</v>
      </c>
      <c r="E86" s="214" t="s">
        <v>133</v>
      </c>
      <c r="F86" s="215" t="s">
        <v>134</v>
      </c>
      <c r="G86" s="216" t="s">
        <v>127</v>
      </c>
      <c r="H86" s="217">
        <v>43.649999999999999</v>
      </c>
      <c r="I86" s="218"/>
      <c r="J86" s="219">
        <f>ROUND(I86*H86,2)</f>
        <v>0</v>
      </c>
      <c r="K86" s="215" t="s">
        <v>128</v>
      </c>
      <c r="L86" s="71"/>
      <c r="M86" s="220" t="s">
        <v>21</v>
      </c>
      <c r="N86" s="221" t="s">
        <v>46</v>
      </c>
      <c r="O86" s="46"/>
      <c r="P86" s="222">
        <f>O86*H86</f>
        <v>0</v>
      </c>
      <c r="Q86" s="222">
        <v>0</v>
      </c>
      <c r="R86" s="222">
        <f>Q86*H86</f>
        <v>0</v>
      </c>
      <c r="S86" s="222">
        <v>2.5</v>
      </c>
      <c r="T86" s="223">
        <f>S86*H86</f>
        <v>109.125</v>
      </c>
      <c r="AR86" s="23" t="s">
        <v>129</v>
      </c>
      <c r="AT86" s="23" t="s">
        <v>124</v>
      </c>
      <c r="AU86" s="23" t="s">
        <v>87</v>
      </c>
      <c r="AY86" s="23" t="s">
        <v>121</v>
      </c>
      <c r="BE86" s="224">
        <f>IF(N86="základní",J86,0)</f>
        <v>0</v>
      </c>
      <c r="BF86" s="224">
        <f>IF(N86="snížená",J86,0)</f>
        <v>0</v>
      </c>
      <c r="BG86" s="224">
        <f>IF(N86="zákl. přenesená",J86,0)</f>
        <v>0</v>
      </c>
      <c r="BH86" s="224">
        <f>IF(N86="sníž. přenesená",J86,0)</f>
        <v>0</v>
      </c>
      <c r="BI86" s="224">
        <f>IF(N86="nulová",J86,0)</f>
        <v>0</v>
      </c>
      <c r="BJ86" s="23" t="s">
        <v>80</v>
      </c>
      <c r="BK86" s="224">
        <f>ROUND(I86*H86,2)</f>
        <v>0</v>
      </c>
      <c r="BL86" s="23" t="s">
        <v>129</v>
      </c>
      <c r="BM86" s="23" t="s">
        <v>135</v>
      </c>
    </row>
    <row r="87" s="1" customFormat="1">
      <c r="B87" s="45"/>
      <c r="C87" s="73"/>
      <c r="D87" s="225" t="s">
        <v>131</v>
      </c>
      <c r="E87" s="73"/>
      <c r="F87" s="226" t="s">
        <v>136</v>
      </c>
      <c r="G87" s="73"/>
      <c r="H87" s="73"/>
      <c r="I87" s="184"/>
      <c r="J87" s="73"/>
      <c r="K87" s="73"/>
      <c r="L87" s="71"/>
      <c r="M87" s="227"/>
      <c r="N87" s="46"/>
      <c r="O87" s="46"/>
      <c r="P87" s="46"/>
      <c r="Q87" s="46"/>
      <c r="R87" s="46"/>
      <c r="S87" s="46"/>
      <c r="T87" s="94"/>
      <c r="AT87" s="23" t="s">
        <v>131</v>
      </c>
      <c r="AU87" s="23" t="s">
        <v>87</v>
      </c>
    </row>
    <row r="88" s="11" customFormat="1">
      <c r="B88" s="228"/>
      <c r="C88" s="229"/>
      <c r="D88" s="225" t="s">
        <v>137</v>
      </c>
      <c r="E88" s="230" t="s">
        <v>21</v>
      </c>
      <c r="F88" s="231" t="s">
        <v>138</v>
      </c>
      <c r="G88" s="229"/>
      <c r="H88" s="232">
        <v>43.649999999999999</v>
      </c>
      <c r="I88" s="233"/>
      <c r="J88" s="229"/>
      <c r="K88" s="229"/>
      <c r="L88" s="234"/>
      <c r="M88" s="235"/>
      <c r="N88" s="236"/>
      <c r="O88" s="236"/>
      <c r="P88" s="236"/>
      <c r="Q88" s="236"/>
      <c r="R88" s="236"/>
      <c r="S88" s="236"/>
      <c r="T88" s="237"/>
      <c r="AT88" s="238" t="s">
        <v>137</v>
      </c>
      <c r="AU88" s="238" t="s">
        <v>87</v>
      </c>
      <c r="AV88" s="11" t="s">
        <v>87</v>
      </c>
      <c r="AW88" s="11" t="s">
        <v>39</v>
      </c>
      <c r="AX88" s="11" t="s">
        <v>75</v>
      </c>
      <c r="AY88" s="238" t="s">
        <v>121</v>
      </c>
    </row>
    <row r="89" s="12" customFormat="1">
      <c r="B89" s="239"/>
      <c r="C89" s="240"/>
      <c r="D89" s="225" t="s">
        <v>137</v>
      </c>
      <c r="E89" s="241" t="s">
        <v>21</v>
      </c>
      <c r="F89" s="242" t="s">
        <v>139</v>
      </c>
      <c r="G89" s="240"/>
      <c r="H89" s="243">
        <v>43.649999999999999</v>
      </c>
      <c r="I89" s="244"/>
      <c r="J89" s="240"/>
      <c r="K89" s="240"/>
      <c r="L89" s="245"/>
      <c r="M89" s="246"/>
      <c r="N89" s="247"/>
      <c r="O89" s="247"/>
      <c r="P89" s="247"/>
      <c r="Q89" s="247"/>
      <c r="R89" s="247"/>
      <c r="S89" s="247"/>
      <c r="T89" s="248"/>
      <c r="AT89" s="249" t="s">
        <v>137</v>
      </c>
      <c r="AU89" s="249" t="s">
        <v>87</v>
      </c>
      <c r="AV89" s="12" t="s">
        <v>140</v>
      </c>
      <c r="AW89" s="12" t="s">
        <v>39</v>
      </c>
      <c r="AX89" s="12" t="s">
        <v>80</v>
      </c>
      <c r="AY89" s="249" t="s">
        <v>121</v>
      </c>
    </row>
    <row r="90" s="1" customFormat="1" ht="16.5" customHeight="1">
      <c r="B90" s="45"/>
      <c r="C90" s="213" t="s">
        <v>140</v>
      </c>
      <c r="D90" s="213" t="s">
        <v>124</v>
      </c>
      <c r="E90" s="214" t="s">
        <v>141</v>
      </c>
      <c r="F90" s="215" t="s">
        <v>142</v>
      </c>
      <c r="G90" s="216" t="s">
        <v>127</v>
      </c>
      <c r="H90" s="217">
        <v>43.649999999999999</v>
      </c>
      <c r="I90" s="218"/>
      <c r="J90" s="219">
        <f>ROUND(I90*H90,2)</f>
        <v>0</v>
      </c>
      <c r="K90" s="215" t="s">
        <v>21</v>
      </c>
      <c r="L90" s="71"/>
      <c r="M90" s="220" t="s">
        <v>21</v>
      </c>
      <c r="N90" s="221" t="s">
        <v>46</v>
      </c>
      <c r="O90" s="46"/>
      <c r="P90" s="222">
        <f>O90*H90</f>
        <v>0</v>
      </c>
      <c r="Q90" s="222">
        <v>0</v>
      </c>
      <c r="R90" s="222">
        <f>Q90*H90</f>
        <v>0</v>
      </c>
      <c r="S90" s="222">
        <v>0</v>
      </c>
      <c r="T90" s="223">
        <f>S90*H90</f>
        <v>0</v>
      </c>
      <c r="AR90" s="23" t="s">
        <v>129</v>
      </c>
      <c r="AT90" s="23" t="s">
        <v>124</v>
      </c>
      <c r="AU90" s="23" t="s">
        <v>87</v>
      </c>
      <c r="AY90" s="23" t="s">
        <v>121</v>
      </c>
      <c r="BE90" s="224">
        <f>IF(N90="základní",J90,0)</f>
        <v>0</v>
      </c>
      <c r="BF90" s="224">
        <f>IF(N90="snížená",J90,0)</f>
        <v>0</v>
      </c>
      <c r="BG90" s="224">
        <f>IF(N90="zákl. přenesená",J90,0)</f>
        <v>0</v>
      </c>
      <c r="BH90" s="224">
        <f>IF(N90="sníž. přenesená",J90,0)</f>
        <v>0</v>
      </c>
      <c r="BI90" s="224">
        <f>IF(N90="nulová",J90,0)</f>
        <v>0</v>
      </c>
      <c r="BJ90" s="23" t="s">
        <v>80</v>
      </c>
      <c r="BK90" s="224">
        <f>ROUND(I90*H90,2)</f>
        <v>0</v>
      </c>
      <c r="BL90" s="23" t="s">
        <v>129</v>
      </c>
      <c r="BM90" s="23" t="s">
        <v>143</v>
      </c>
    </row>
    <row r="91" s="1" customFormat="1" ht="16.5" customHeight="1">
      <c r="B91" s="45"/>
      <c r="C91" s="213" t="s">
        <v>129</v>
      </c>
      <c r="D91" s="213" t="s">
        <v>124</v>
      </c>
      <c r="E91" s="214" t="s">
        <v>144</v>
      </c>
      <c r="F91" s="215" t="s">
        <v>145</v>
      </c>
      <c r="G91" s="216" t="s">
        <v>127</v>
      </c>
      <c r="H91" s="217">
        <v>43.649999999999999</v>
      </c>
      <c r="I91" s="218"/>
      <c r="J91" s="219">
        <f>ROUND(I91*H91,2)</f>
        <v>0</v>
      </c>
      <c r="K91" s="215" t="s">
        <v>21</v>
      </c>
      <c r="L91" s="71"/>
      <c r="M91" s="220" t="s">
        <v>21</v>
      </c>
      <c r="N91" s="221" t="s">
        <v>46</v>
      </c>
      <c r="O91" s="46"/>
      <c r="P91" s="222">
        <f>O91*H91</f>
        <v>0</v>
      </c>
      <c r="Q91" s="222">
        <v>0</v>
      </c>
      <c r="R91" s="222">
        <f>Q91*H91</f>
        <v>0</v>
      </c>
      <c r="S91" s="222">
        <v>0</v>
      </c>
      <c r="T91" s="223">
        <f>S91*H91</f>
        <v>0</v>
      </c>
      <c r="AR91" s="23" t="s">
        <v>129</v>
      </c>
      <c r="AT91" s="23" t="s">
        <v>124</v>
      </c>
      <c r="AU91" s="23" t="s">
        <v>87</v>
      </c>
      <c r="AY91" s="23" t="s">
        <v>121</v>
      </c>
      <c r="BE91" s="224">
        <f>IF(N91="základní",J91,0)</f>
        <v>0</v>
      </c>
      <c r="BF91" s="224">
        <f>IF(N91="snížená",J91,0)</f>
        <v>0</v>
      </c>
      <c r="BG91" s="224">
        <f>IF(N91="zákl. přenesená",J91,0)</f>
        <v>0</v>
      </c>
      <c r="BH91" s="224">
        <f>IF(N91="sníž. přenesená",J91,0)</f>
        <v>0</v>
      </c>
      <c r="BI91" s="224">
        <f>IF(N91="nulová",J91,0)</f>
        <v>0</v>
      </c>
      <c r="BJ91" s="23" t="s">
        <v>80</v>
      </c>
      <c r="BK91" s="224">
        <f>ROUND(I91*H91,2)</f>
        <v>0</v>
      </c>
      <c r="BL91" s="23" t="s">
        <v>129</v>
      </c>
      <c r="BM91" s="23" t="s">
        <v>146</v>
      </c>
    </row>
    <row r="92" s="10" customFormat="1" ht="29.88" customHeight="1">
      <c r="B92" s="197"/>
      <c r="C92" s="198"/>
      <c r="D92" s="199" t="s">
        <v>74</v>
      </c>
      <c r="E92" s="211" t="s">
        <v>147</v>
      </c>
      <c r="F92" s="211" t="s">
        <v>148</v>
      </c>
      <c r="G92" s="198"/>
      <c r="H92" s="198"/>
      <c r="I92" s="201"/>
      <c r="J92" s="212">
        <f>BK92</f>
        <v>0</v>
      </c>
      <c r="K92" s="198"/>
      <c r="L92" s="203"/>
      <c r="M92" s="204"/>
      <c r="N92" s="205"/>
      <c r="O92" s="205"/>
      <c r="P92" s="206">
        <f>SUM(P93:P136)</f>
        <v>0</v>
      </c>
      <c r="Q92" s="205"/>
      <c r="R92" s="206">
        <f>SUM(R93:R136)</f>
        <v>0</v>
      </c>
      <c r="S92" s="205"/>
      <c r="T92" s="207">
        <f>SUM(T93:T136)</f>
        <v>0</v>
      </c>
      <c r="AR92" s="208" t="s">
        <v>80</v>
      </c>
      <c r="AT92" s="209" t="s">
        <v>74</v>
      </c>
      <c r="AU92" s="209" t="s">
        <v>80</v>
      </c>
      <c r="AY92" s="208" t="s">
        <v>121</v>
      </c>
      <c r="BK92" s="210">
        <f>SUM(BK93:BK136)</f>
        <v>0</v>
      </c>
    </row>
    <row r="93" s="1" customFormat="1" ht="25.5" customHeight="1">
      <c r="B93" s="45"/>
      <c r="C93" s="213" t="s">
        <v>149</v>
      </c>
      <c r="D93" s="213" t="s">
        <v>124</v>
      </c>
      <c r="E93" s="214" t="s">
        <v>150</v>
      </c>
      <c r="F93" s="215" t="s">
        <v>151</v>
      </c>
      <c r="G93" s="216" t="s">
        <v>152</v>
      </c>
      <c r="H93" s="217">
        <v>4464.625</v>
      </c>
      <c r="I93" s="218"/>
      <c r="J93" s="219">
        <f>ROUND(I93*H93,2)</f>
        <v>0</v>
      </c>
      <c r="K93" s="215" t="s">
        <v>128</v>
      </c>
      <c r="L93" s="71"/>
      <c r="M93" s="220" t="s">
        <v>21</v>
      </c>
      <c r="N93" s="221" t="s">
        <v>46</v>
      </c>
      <c r="O93" s="46"/>
      <c r="P93" s="222">
        <f>O93*H93</f>
        <v>0</v>
      </c>
      <c r="Q93" s="222">
        <v>0</v>
      </c>
      <c r="R93" s="222">
        <f>Q93*H93</f>
        <v>0</v>
      </c>
      <c r="S93" s="222">
        <v>0</v>
      </c>
      <c r="T93" s="223">
        <f>S93*H93</f>
        <v>0</v>
      </c>
      <c r="AR93" s="23" t="s">
        <v>129</v>
      </c>
      <c r="AT93" s="23" t="s">
        <v>124</v>
      </c>
      <c r="AU93" s="23" t="s">
        <v>87</v>
      </c>
      <c r="AY93" s="23" t="s">
        <v>121</v>
      </c>
      <c r="BE93" s="224">
        <f>IF(N93="základní",J93,0)</f>
        <v>0</v>
      </c>
      <c r="BF93" s="224">
        <f>IF(N93="snížená",J93,0)</f>
        <v>0</v>
      </c>
      <c r="BG93" s="224">
        <f>IF(N93="zákl. přenesená",J93,0)</f>
        <v>0</v>
      </c>
      <c r="BH93" s="224">
        <f>IF(N93="sníž. přenesená",J93,0)</f>
        <v>0</v>
      </c>
      <c r="BI93" s="224">
        <f>IF(N93="nulová",J93,0)</f>
        <v>0</v>
      </c>
      <c r="BJ93" s="23" t="s">
        <v>80</v>
      </c>
      <c r="BK93" s="224">
        <f>ROUND(I93*H93,2)</f>
        <v>0</v>
      </c>
      <c r="BL93" s="23" t="s">
        <v>129</v>
      </c>
      <c r="BM93" s="23" t="s">
        <v>153</v>
      </c>
    </row>
    <row r="94" s="1" customFormat="1">
      <c r="B94" s="45"/>
      <c r="C94" s="73"/>
      <c r="D94" s="225" t="s">
        <v>131</v>
      </c>
      <c r="E94" s="73"/>
      <c r="F94" s="226" t="s">
        <v>154</v>
      </c>
      <c r="G94" s="73"/>
      <c r="H94" s="73"/>
      <c r="I94" s="184"/>
      <c r="J94" s="73"/>
      <c r="K94" s="73"/>
      <c r="L94" s="71"/>
      <c r="M94" s="227"/>
      <c r="N94" s="46"/>
      <c r="O94" s="46"/>
      <c r="P94" s="46"/>
      <c r="Q94" s="46"/>
      <c r="R94" s="46"/>
      <c r="S94" s="46"/>
      <c r="T94" s="94"/>
      <c r="AT94" s="23" t="s">
        <v>131</v>
      </c>
      <c r="AU94" s="23" t="s">
        <v>87</v>
      </c>
    </row>
    <row r="95" s="11" customFormat="1">
      <c r="B95" s="228"/>
      <c r="C95" s="229"/>
      <c r="D95" s="225" t="s">
        <v>137</v>
      </c>
      <c r="E95" s="230" t="s">
        <v>21</v>
      </c>
      <c r="F95" s="231" t="s">
        <v>155</v>
      </c>
      <c r="G95" s="229"/>
      <c r="H95" s="232">
        <v>4464.625</v>
      </c>
      <c r="I95" s="233"/>
      <c r="J95" s="229"/>
      <c r="K95" s="229"/>
      <c r="L95" s="234"/>
      <c r="M95" s="235"/>
      <c r="N95" s="236"/>
      <c r="O95" s="236"/>
      <c r="P95" s="236"/>
      <c r="Q95" s="236"/>
      <c r="R95" s="236"/>
      <c r="S95" s="236"/>
      <c r="T95" s="237"/>
      <c r="AT95" s="238" t="s">
        <v>137</v>
      </c>
      <c r="AU95" s="238" t="s">
        <v>87</v>
      </c>
      <c r="AV95" s="11" t="s">
        <v>87</v>
      </c>
      <c r="AW95" s="11" t="s">
        <v>39</v>
      </c>
      <c r="AX95" s="11" t="s">
        <v>75</v>
      </c>
      <c r="AY95" s="238" t="s">
        <v>121</v>
      </c>
    </row>
    <row r="96" s="12" customFormat="1">
      <c r="B96" s="239"/>
      <c r="C96" s="240"/>
      <c r="D96" s="225" t="s">
        <v>137</v>
      </c>
      <c r="E96" s="241" t="s">
        <v>21</v>
      </c>
      <c r="F96" s="242" t="s">
        <v>139</v>
      </c>
      <c r="G96" s="240"/>
      <c r="H96" s="243">
        <v>4464.625</v>
      </c>
      <c r="I96" s="244"/>
      <c r="J96" s="240"/>
      <c r="K96" s="240"/>
      <c r="L96" s="245"/>
      <c r="M96" s="246"/>
      <c r="N96" s="247"/>
      <c r="O96" s="247"/>
      <c r="P96" s="247"/>
      <c r="Q96" s="247"/>
      <c r="R96" s="247"/>
      <c r="S96" s="247"/>
      <c r="T96" s="248"/>
      <c r="AT96" s="249" t="s">
        <v>137</v>
      </c>
      <c r="AU96" s="249" t="s">
        <v>87</v>
      </c>
      <c r="AV96" s="12" t="s">
        <v>140</v>
      </c>
      <c r="AW96" s="12" t="s">
        <v>39</v>
      </c>
      <c r="AX96" s="12" t="s">
        <v>80</v>
      </c>
      <c r="AY96" s="249" t="s">
        <v>121</v>
      </c>
    </row>
    <row r="97" s="1" customFormat="1" ht="38.25" customHeight="1">
      <c r="B97" s="45"/>
      <c r="C97" s="213" t="s">
        <v>156</v>
      </c>
      <c r="D97" s="213" t="s">
        <v>124</v>
      </c>
      <c r="E97" s="214" t="s">
        <v>157</v>
      </c>
      <c r="F97" s="215" t="s">
        <v>158</v>
      </c>
      <c r="G97" s="216" t="s">
        <v>152</v>
      </c>
      <c r="H97" s="217">
        <v>111615.625</v>
      </c>
      <c r="I97" s="218"/>
      <c r="J97" s="219">
        <f>ROUND(I97*H97,2)</f>
        <v>0</v>
      </c>
      <c r="K97" s="215" t="s">
        <v>128</v>
      </c>
      <c r="L97" s="71"/>
      <c r="M97" s="220" t="s">
        <v>21</v>
      </c>
      <c r="N97" s="221" t="s">
        <v>46</v>
      </c>
      <c r="O97" s="46"/>
      <c r="P97" s="222">
        <f>O97*H97</f>
        <v>0</v>
      </c>
      <c r="Q97" s="222">
        <v>0</v>
      </c>
      <c r="R97" s="222">
        <f>Q97*H97</f>
        <v>0</v>
      </c>
      <c r="S97" s="222">
        <v>0</v>
      </c>
      <c r="T97" s="223">
        <f>S97*H97</f>
        <v>0</v>
      </c>
      <c r="AR97" s="23" t="s">
        <v>129</v>
      </c>
      <c r="AT97" s="23" t="s">
        <v>124</v>
      </c>
      <c r="AU97" s="23" t="s">
        <v>87</v>
      </c>
      <c r="AY97" s="23" t="s">
        <v>121</v>
      </c>
      <c r="BE97" s="224">
        <f>IF(N97="základní",J97,0)</f>
        <v>0</v>
      </c>
      <c r="BF97" s="224">
        <f>IF(N97="snížená",J97,0)</f>
        <v>0</v>
      </c>
      <c r="BG97" s="224">
        <f>IF(N97="zákl. přenesená",J97,0)</f>
        <v>0</v>
      </c>
      <c r="BH97" s="224">
        <f>IF(N97="sníž. přenesená",J97,0)</f>
        <v>0</v>
      </c>
      <c r="BI97" s="224">
        <f>IF(N97="nulová",J97,0)</f>
        <v>0</v>
      </c>
      <c r="BJ97" s="23" t="s">
        <v>80</v>
      </c>
      <c r="BK97" s="224">
        <f>ROUND(I97*H97,2)</f>
        <v>0</v>
      </c>
      <c r="BL97" s="23" t="s">
        <v>129</v>
      </c>
      <c r="BM97" s="23" t="s">
        <v>159</v>
      </c>
    </row>
    <row r="98" s="1" customFormat="1">
      <c r="B98" s="45"/>
      <c r="C98" s="73"/>
      <c r="D98" s="225" t="s">
        <v>131</v>
      </c>
      <c r="E98" s="73"/>
      <c r="F98" s="226" t="s">
        <v>154</v>
      </c>
      <c r="G98" s="73"/>
      <c r="H98" s="73"/>
      <c r="I98" s="184"/>
      <c r="J98" s="73"/>
      <c r="K98" s="73"/>
      <c r="L98" s="71"/>
      <c r="M98" s="227"/>
      <c r="N98" s="46"/>
      <c r="O98" s="46"/>
      <c r="P98" s="46"/>
      <c r="Q98" s="46"/>
      <c r="R98" s="46"/>
      <c r="S98" s="46"/>
      <c r="T98" s="94"/>
      <c r="AT98" s="23" t="s">
        <v>131</v>
      </c>
      <c r="AU98" s="23" t="s">
        <v>87</v>
      </c>
    </row>
    <row r="99" s="11" customFormat="1">
      <c r="B99" s="228"/>
      <c r="C99" s="229"/>
      <c r="D99" s="225" t="s">
        <v>137</v>
      </c>
      <c r="E99" s="230" t="s">
        <v>21</v>
      </c>
      <c r="F99" s="231" t="s">
        <v>160</v>
      </c>
      <c r="G99" s="229"/>
      <c r="H99" s="232">
        <v>111615.625</v>
      </c>
      <c r="I99" s="233"/>
      <c r="J99" s="229"/>
      <c r="K99" s="229"/>
      <c r="L99" s="234"/>
      <c r="M99" s="235"/>
      <c r="N99" s="236"/>
      <c r="O99" s="236"/>
      <c r="P99" s="236"/>
      <c r="Q99" s="236"/>
      <c r="R99" s="236"/>
      <c r="S99" s="236"/>
      <c r="T99" s="237"/>
      <c r="AT99" s="238" t="s">
        <v>137</v>
      </c>
      <c r="AU99" s="238" t="s">
        <v>87</v>
      </c>
      <c r="AV99" s="11" t="s">
        <v>87</v>
      </c>
      <c r="AW99" s="11" t="s">
        <v>39</v>
      </c>
      <c r="AX99" s="11" t="s">
        <v>75</v>
      </c>
      <c r="AY99" s="238" t="s">
        <v>121</v>
      </c>
    </row>
    <row r="100" s="12" customFormat="1">
      <c r="B100" s="239"/>
      <c r="C100" s="240"/>
      <c r="D100" s="225" t="s">
        <v>137</v>
      </c>
      <c r="E100" s="241" t="s">
        <v>21</v>
      </c>
      <c r="F100" s="242" t="s">
        <v>139</v>
      </c>
      <c r="G100" s="240"/>
      <c r="H100" s="243">
        <v>111615.625</v>
      </c>
      <c r="I100" s="244"/>
      <c r="J100" s="240"/>
      <c r="K100" s="240"/>
      <c r="L100" s="245"/>
      <c r="M100" s="246"/>
      <c r="N100" s="247"/>
      <c r="O100" s="247"/>
      <c r="P100" s="247"/>
      <c r="Q100" s="247"/>
      <c r="R100" s="247"/>
      <c r="S100" s="247"/>
      <c r="T100" s="248"/>
      <c r="AT100" s="249" t="s">
        <v>137</v>
      </c>
      <c r="AU100" s="249" t="s">
        <v>87</v>
      </c>
      <c r="AV100" s="12" t="s">
        <v>140</v>
      </c>
      <c r="AW100" s="12" t="s">
        <v>39</v>
      </c>
      <c r="AX100" s="12" t="s">
        <v>80</v>
      </c>
      <c r="AY100" s="249" t="s">
        <v>121</v>
      </c>
    </row>
    <row r="101" s="1" customFormat="1" ht="38.25" customHeight="1">
      <c r="B101" s="45"/>
      <c r="C101" s="213" t="s">
        <v>161</v>
      </c>
      <c r="D101" s="213" t="s">
        <v>124</v>
      </c>
      <c r="E101" s="214" t="s">
        <v>162</v>
      </c>
      <c r="F101" s="215" t="s">
        <v>163</v>
      </c>
      <c r="G101" s="216" t="s">
        <v>152</v>
      </c>
      <c r="H101" s="217">
        <v>109.125</v>
      </c>
      <c r="I101" s="218"/>
      <c r="J101" s="219">
        <f>ROUND(I101*H101,2)</f>
        <v>0</v>
      </c>
      <c r="K101" s="215" t="s">
        <v>128</v>
      </c>
      <c r="L101" s="71"/>
      <c r="M101" s="220" t="s">
        <v>21</v>
      </c>
      <c r="N101" s="221" t="s">
        <v>46</v>
      </c>
      <c r="O101" s="46"/>
      <c r="P101" s="222">
        <f>O101*H101</f>
        <v>0</v>
      </c>
      <c r="Q101" s="222">
        <v>0</v>
      </c>
      <c r="R101" s="222">
        <f>Q101*H101</f>
        <v>0</v>
      </c>
      <c r="S101" s="222">
        <v>0</v>
      </c>
      <c r="T101" s="223">
        <f>S101*H101</f>
        <v>0</v>
      </c>
      <c r="AR101" s="23" t="s">
        <v>129</v>
      </c>
      <c r="AT101" s="23" t="s">
        <v>124</v>
      </c>
      <c r="AU101" s="23" t="s">
        <v>87</v>
      </c>
      <c r="AY101" s="23" t="s">
        <v>121</v>
      </c>
      <c r="BE101" s="224">
        <f>IF(N101="základní",J101,0)</f>
        <v>0</v>
      </c>
      <c r="BF101" s="224">
        <f>IF(N101="snížená",J101,0)</f>
        <v>0</v>
      </c>
      <c r="BG101" s="224">
        <f>IF(N101="zákl. přenesená",J101,0)</f>
        <v>0</v>
      </c>
      <c r="BH101" s="224">
        <f>IF(N101="sníž. přenesená",J101,0)</f>
        <v>0</v>
      </c>
      <c r="BI101" s="224">
        <f>IF(N101="nulová",J101,0)</f>
        <v>0</v>
      </c>
      <c r="BJ101" s="23" t="s">
        <v>80</v>
      </c>
      <c r="BK101" s="224">
        <f>ROUND(I101*H101,2)</f>
        <v>0</v>
      </c>
      <c r="BL101" s="23" t="s">
        <v>129</v>
      </c>
      <c r="BM101" s="23" t="s">
        <v>164</v>
      </c>
    </row>
    <row r="102" s="1" customFormat="1">
      <c r="B102" s="45"/>
      <c r="C102" s="73"/>
      <c r="D102" s="225" t="s">
        <v>131</v>
      </c>
      <c r="E102" s="73"/>
      <c r="F102" s="226" t="s">
        <v>165</v>
      </c>
      <c r="G102" s="73"/>
      <c r="H102" s="73"/>
      <c r="I102" s="184"/>
      <c r="J102" s="73"/>
      <c r="K102" s="73"/>
      <c r="L102" s="71"/>
      <c r="M102" s="227"/>
      <c r="N102" s="46"/>
      <c r="O102" s="46"/>
      <c r="P102" s="46"/>
      <c r="Q102" s="46"/>
      <c r="R102" s="46"/>
      <c r="S102" s="46"/>
      <c r="T102" s="94"/>
      <c r="AT102" s="23" t="s">
        <v>131</v>
      </c>
      <c r="AU102" s="23" t="s">
        <v>87</v>
      </c>
    </row>
    <row r="103" s="11" customFormat="1">
      <c r="B103" s="228"/>
      <c r="C103" s="229"/>
      <c r="D103" s="225" t="s">
        <v>137</v>
      </c>
      <c r="E103" s="230" t="s">
        <v>21</v>
      </c>
      <c r="F103" s="231" t="s">
        <v>166</v>
      </c>
      <c r="G103" s="229"/>
      <c r="H103" s="232">
        <v>109.125</v>
      </c>
      <c r="I103" s="233"/>
      <c r="J103" s="229"/>
      <c r="K103" s="229"/>
      <c r="L103" s="234"/>
      <c r="M103" s="235"/>
      <c r="N103" s="236"/>
      <c r="O103" s="236"/>
      <c r="P103" s="236"/>
      <c r="Q103" s="236"/>
      <c r="R103" s="236"/>
      <c r="S103" s="236"/>
      <c r="T103" s="237"/>
      <c r="AT103" s="238" t="s">
        <v>137</v>
      </c>
      <c r="AU103" s="238" t="s">
        <v>87</v>
      </c>
      <c r="AV103" s="11" t="s">
        <v>87</v>
      </c>
      <c r="AW103" s="11" t="s">
        <v>39</v>
      </c>
      <c r="AX103" s="11" t="s">
        <v>75</v>
      </c>
      <c r="AY103" s="238" t="s">
        <v>121</v>
      </c>
    </row>
    <row r="104" s="12" customFormat="1">
      <c r="B104" s="239"/>
      <c r="C104" s="240"/>
      <c r="D104" s="225" t="s">
        <v>137</v>
      </c>
      <c r="E104" s="241" t="s">
        <v>21</v>
      </c>
      <c r="F104" s="242" t="s">
        <v>167</v>
      </c>
      <c r="G104" s="240"/>
      <c r="H104" s="243">
        <v>109.125</v>
      </c>
      <c r="I104" s="244"/>
      <c r="J104" s="240"/>
      <c r="K104" s="240"/>
      <c r="L104" s="245"/>
      <c r="M104" s="246"/>
      <c r="N104" s="247"/>
      <c r="O104" s="247"/>
      <c r="P104" s="247"/>
      <c r="Q104" s="247"/>
      <c r="R104" s="247"/>
      <c r="S104" s="247"/>
      <c r="T104" s="248"/>
      <c r="AT104" s="249" t="s">
        <v>137</v>
      </c>
      <c r="AU104" s="249" t="s">
        <v>87</v>
      </c>
      <c r="AV104" s="12" t="s">
        <v>140</v>
      </c>
      <c r="AW104" s="12" t="s">
        <v>39</v>
      </c>
      <c r="AX104" s="12" t="s">
        <v>80</v>
      </c>
      <c r="AY104" s="249" t="s">
        <v>121</v>
      </c>
    </row>
    <row r="105" s="1" customFormat="1" ht="38.25" customHeight="1">
      <c r="B105" s="45"/>
      <c r="C105" s="213" t="s">
        <v>168</v>
      </c>
      <c r="D105" s="213" t="s">
        <v>124</v>
      </c>
      <c r="E105" s="214" t="s">
        <v>169</v>
      </c>
      <c r="F105" s="215" t="s">
        <v>170</v>
      </c>
      <c r="G105" s="216" t="s">
        <v>152</v>
      </c>
      <c r="H105" s="217">
        <v>654.75</v>
      </c>
      <c r="I105" s="218"/>
      <c r="J105" s="219">
        <f>ROUND(I105*H105,2)</f>
        <v>0</v>
      </c>
      <c r="K105" s="215" t="s">
        <v>128</v>
      </c>
      <c r="L105" s="71"/>
      <c r="M105" s="220" t="s">
        <v>21</v>
      </c>
      <c r="N105" s="221" t="s">
        <v>46</v>
      </c>
      <c r="O105" s="46"/>
      <c r="P105" s="222">
        <f>O105*H105</f>
        <v>0</v>
      </c>
      <c r="Q105" s="222">
        <v>0</v>
      </c>
      <c r="R105" s="222">
        <f>Q105*H105</f>
        <v>0</v>
      </c>
      <c r="S105" s="222">
        <v>0</v>
      </c>
      <c r="T105" s="223">
        <f>S105*H105</f>
        <v>0</v>
      </c>
      <c r="AR105" s="23" t="s">
        <v>129</v>
      </c>
      <c r="AT105" s="23" t="s">
        <v>124</v>
      </c>
      <c r="AU105" s="23" t="s">
        <v>87</v>
      </c>
      <c r="AY105" s="23" t="s">
        <v>121</v>
      </c>
      <c r="BE105" s="224">
        <f>IF(N105="základní",J105,0)</f>
        <v>0</v>
      </c>
      <c r="BF105" s="224">
        <f>IF(N105="snížená",J105,0)</f>
        <v>0</v>
      </c>
      <c r="BG105" s="224">
        <f>IF(N105="zákl. přenesená",J105,0)</f>
        <v>0</v>
      </c>
      <c r="BH105" s="224">
        <f>IF(N105="sníž. přenesená",J105,0)</f>
        <v>0</v>
      </c>
      <c r="BI105" s="224">
        <f>IF(N105="nulová",J105,0)</f>
        <v>0</v>
      </c>
      <c r="BJ105" s="23" t="s">
        <v>80</v>
      </c>
      <c r="BK105" s="224">
        <f>ROUND(I105*H105,2)</f>
        <v>0</v>
      </c>
      <c r="BL105" s="23" t="s">
        <v>129</v>
      </c>
      <c r="BM105" s="23" t="s">
        <v>171</v>
      </c>
    </row>
    <row r="106" s="1" customFormat="1">
      <c r="B106" s="45"/>
      <c r="C106" s="73"/>
      <c r="D106" s="225" t="s">
        <v>131</v>
      </c>
      <c r="E106" s="73"/>
      <c r="F106" s="226" t="s">
        <v>165</v>
      </c>
      <c r="G106" s="73"/>
      <c r="H106" s="73"/>
      <c r="I106" s="184"/>
      <c r="J106" s="73"/>
      <c r="K106" s="73"/>
      <c r="L106" s="71"/>
      <c r="M106" s="227"/>
      <c r="N106" s="46"/>
      <c r="O106" s="46"/>
      <c r="P106" s="46"/>
      <c r="Q106" s="46"/>
      <c r="R106" s="46"/>
      <c r="S106" s="46"/>
      <c r="T106" s="94"/>
      <c r="AT106" s="23" t="s">
        <v>131</v>
      </c>
      <c r="AU106" s="23" t="s">
        <v>87</v>
      </c>
    </row>
    <row r="107" s="11" customFormat="1">
      <c r="B107" s="228"/>
      <c r="C107" s="229"/>
      <c r="D107" s="225" t="s">
        <v>137</v>
      </c>
      <c r="E107" s="230" t="s">
        <v>21</v>
      </c>
      <c r="F107" s="231" t="s">
        <v>172</v>
      </c>
      <c r="G107" s="229"/>
      <c r="H107" s="232">
        <v>654.75</v>
      </c>
      <c r="I107" s="233"/>
      <c r="J107" s="229"/>
      <c r="K107" s="229"/>
      <c r="L107" s="234"/>
      <c r="M107" s="235"/>
      <c r="N107" s="236"/>
      <c r="O107" s="236"/>
      <c r="P107" s="236"/>
      <c r="Q107" s="236"/>
      <c r="R107" s="236"/>
      <c r="S107" s="236"/>
      <c r="T107" s="237"/>
      <c r="AT107" s="238" t="s">
        <v>137</v>
      </c>
      <c r="AU107" s="238" t="s">
        <v>87</v>
      </c>
      <c r="AV107" s="11" t="s">
        <v>87</v>
      </c>
      <c r="AW107" s="11" t="s">
        <v>39</v>
      </c>
      <c r="AX107" s="11" t="s">
        <v>75</v>
      </c>
      <c r="AY107" s="238" t="s">
        <v>121</v>
      </c>
    </row>
    <row r="108" s="12" customFormat="1">
      <c r="B108" s="239"/>
      <c r="C108" s="240"/>
      <c r="D108" s="225" t="s">
        <v>137</v>
      </c>
      <c r="E108" s="241" t="s">
        <v>21</v>
      </c>
      <c r="F108" s="242" t="s">
        <v>173</v>
      </c>
      <c r="G108" s="240"/>
      <c r="H108" s="243">
        <v>654.75</v>
      </c>
      <c r="I108" s="244"/>
      <c r="J108" s="240"/>
      <c r="K108" s="240"/>
      <c r="L108" s="245"/>
      <c r="M108" s="246"/>
      <c r="N108" s="247"/>
      <c r="O108" s="247"/>
      <c r="P108" s="247"/>
      <c r="Q108" s="247"/>
      <c r="R108" s="247"/>
      <c r="S108" s="247"/>
      <c r="T108" s="248"/>
      <c r="AT108" s="249" t="s">
        <v>137</v>
      </c>
      <c r="AU108" s="249" t="s">
        <v>87</v>
      </c>
      <c r="AV108" s="12" t="s">
        <v>140</v>
      </c>
      <c r="AW108" s="12" t="s">
        <v>39</v>
      </c>
      <c r="AX108" s="12" t="s">
        <v>80</v>
      </c>
      <c r="AY108" s="249" t="s">
        <v>121</v>
      </c>
    </row>
    <row r="109" s="1" customFormat="1" ht="25.5" customHeight="1">
      <c r="B109" s="45"/>
      <c r="C109" s="213" t="s">
        <v>122</v>
      </c>
      <c r="D109" s="213" t="s">
        <v>124</v>
      </c>
      <c r="E109" s="214" t="s">
        <v>174</v>
      </c>
      <c r="F109" s="215" t="s">
        <v>175</v>
      </c>
      <c r="G109" s="216" t="s">
        <v>152</v>
      </c>
      <c r="H109" s="217">
        <v>359.404</v>
      </c>
      <c r="I109" s="218"/>
      <c r="J109" s="219">
        <f>ROUND(I109*H109,2)</f>
        <v>0</v>
      </c>
      <c r="K109" s="215" t="s">
        <v>128</v>
      </c>
      <c r="L109" s="71"/>
      <c r="M109" s="220" t="s">
        <v>21</v>
      </c>
      <c r="N109" s="221" t="s">
        <v>46</v>
      </c>
      <c r="O109" s="46"/>
      <c r="P109" s="222">
        <f>O109*H109</f>
        <v>0</v>
      </c>
      <c r="Q109" s="222">
        <v>0</v>
      </c>
      <c r="R109" s="222">
        <f>Q109*H109</f>
        <v>0</v>
      </c>
      <c r="S109" s="222">
        <v>0</v>
      </c>
      <c r="T109" s="223">
        <f>S109*H109</f>
        <v>0</v>
      </c>
      <c r="AR109" s="23" t="s">
        <v>129</v>
      </c>
      <c r="AT109" s="23" t="s">
        <v>124</v>
      </c>
      <c r="AU109" s="23" t="s">
        <v>87</v>
      </c>
      <c r="AY109" s="23" t="s">
        <v>121</v>
      </c>
      <c r="BE109" s="224">
        <f>IF(N109="základní",J109,0)</f>
        <v>0</v>
      </c>
      <c r="BF109" s="224">
        <f>IF(N109="snížená",J109,0)</f>
        <v>0</v>
      </c>
      <c r="BG109" s="224">
        <f>IF(N109="zákl. přenesená",J109,0)</f>
        <v>0</v>
      </c>
      <c r="BH109" s="224">
        <f>IF(N109="sníž. přenesená",J109,0)</f>
        <v>0</v>
      </c>
      <c r="BI109" s="224">
        <f>IF(N109="nulová",J109,0)</f>
        <v>0</v>
      </c>
      <c r="BJ109" s="23" t="s">
        <v>80</v>
      </c>
      <c r="BK109" s="224">
        <f>ROUND(I109*H109,2)</f>
        <v>0</v>
      </c>
      <c r="BL109" s="23" t="s">
        <v>129</v>
      </c>
      <c r="BM109" s="23" t="s">
        <v>176</v>
      </c>
    </row>
    <row r="110" s="1" customFormat="1">
      <c r="B110" s="45"/>
      <c r="C110" s="73"/>
      <c r="D110" s="225" t="s">
        <v>131</v>
      </c>
      <c r="E110" s="73"/>
      <c r="F110" s="226" t="s">
        <v>177</v>
      </c>
      <c r="G110" s="73"/>
      <c r="H110" s="73"/>
      <c r="I110" s="184"/>
      <c r="J110" s="73"/>
      <c r="K110" s="73"/>
      <c r="L110" s="71"/>
      <c r="M110" s="227"/>
      <c r="N110" s="46"/>
      <c r="O110" s="46"/>
      <c r="P110" s="46"/>
      <c r="Q110" s="46"/>
      <c r="R110" s="46"/>
      <c r="S110" s="46"/>
      <c r="T110" s="94"/>
      <c r="AT110" s="23" t="s">
        <v>131</v>
      </c>
      <c r="AU110" s="23" t="s">
        <v>87</v>
      </c>
    </row>
    <row r="111" s="1" customFormat="1" ht="25.5" customHeight="1">
      <c r="B111" s="45"/>
      <c r="C111" s="213" t="s">
        <v>178</v>
      </c>
      <c r="D111" s="213" t="s">
        <v>124</v>
      </c>
      <c r="E111" s="214" t="s">
        <v>179</v>
      </c>
      <c r="F111" s="215" t="s">
        <v>180</v>
      </c>
      <c r="G111" s="216" t="s">
        <v>152</v>
      </c>
      <c r="H111" s="217">
        <v>507.32299999999998</v>
      </c>
      <c r="I111" s="218"/>
      <c r="J111" s="219">
        <f>ROUND(I111*H111,2)</f>
        <v>0</v>
      </c>
      <c r="K111" s="215" t="s">
        <v>128</v>
      </c>
      <c r="L111" s="71"/>
      <c r="M111" s="220" t="s">
        <v>21</v>
      </c>
      <c r="N111" s="221" t="s">
        <v>46</v>
      </c>
      <c r="O111" s="46"/>
      <c r="P111" s="222">
        <f>O111*H111</f>
        <v>0</v>
      </c>
      <c r="Q111" s="222">
        <v>0</v>
      </c>
      <c r="R111" s="222">
        <f>Q111*H111</f>
        <v>0</v>
      </c>
      <c r="S111" s="222">
        <v>0</v>
      </c>
      <c r="T111" s="223">
        <f>S111*H111</f>
        <v>0</v>
      </c>
      <c r="AR111" s="23" t="s">
        <v>129</v>
      </c>
      <c r="AT111" s="23" t="s">
        <v>124</v>
      </c>
      <c r="AU111" s="23" t="s">
        <v>87</v>
      </c>
      <c r="AY111" s="23" t="s">
        <v>121</v>
      </c>
      <c r="BE111" s="224">
        <f>IF(N111="základní",J111,0)</f>
        <v>0</v>
      </c>
      <c r="BF111" s="224">
        <f>IF(N111="snížená",J111,0)</f>
        <v>0</v>
      </c>
      <c r="BG111" s="224">
        <f>IF(N111="zákl. přenesená",J111,0)</f>
        <v>0</v>
      </c>
      <c r="BH111" s="224">
        <f>IF(N111="sníž. přenesená",J111,0)</f>
        <v>0</v>
      </c>
      <c r="BI111" s="224">
        <f>IF(N111="nulová",J111,0)</f>
        <v>0</v>
      </c>
      <c r="BJ111" s="23" t="s">
        <v>80</v>
      </c>
      <c r="BK111" s="224">
        <f>ROUND(I111*H111,2)</f>
        <v>0</v>
      </c>
      <c r="BL111" s="23" t="s">
        <v>129</v>
      </c>
      <c r="BM111" s="23" t="s">
        <v>181</v>
      </c>
    </row>
    <row r="112" s="1" customFormat="1">
      <c r="B112" s="45"/>
      <c r="C112" s="73"/>
      <c r="D112" s="225" t="s">
        <v>131</v>
      </c>
      <c r="E112" s="73"/>
      <c r="F112" s="226" t="s">
        <v>177</v>
      </c>
      <c r="G112" s="73"/>
      <c r="H112" s="73"/>
      <c r="I112" s="184"/>
      <c r="J112" s="73"/>
      <c r="K112" s="73"/>
      <c r="L112" s="71"/>
      <c r="M112" s="227"/>
      <c r="N112" s="46"/>
      <c r="O112" s="46"/>
      <c r="P112" s="46"/>
      <c r="Q112" s="46"/>
      <c r="R112" s="46"/>
      <c r="S112" s="46"/>
      <c r="T112" s="94"/>
      <c r="AT112" s="23" t="s">
        <v>131</v>
      </c>
      <c r="AU112" s="23" t="s">
        <v>87</v>
      </c>
    </row>
    <row r="113" s="11" customFormat="1">
      <c r="B113" s="228"/>
      <c r="C113" s="229"/>
      <c r="D113" s="225" t="s">
        <v>137</v>
      </c>
      <c r="E113" s="230" t="s">
        <v>21</v>
      </c>
      <c r="F113" s="231" t="s">
        <v>182</v>
      </c>
      <c r="G113" s="229"/>
      <c r="H113" s="232">
        <v>507.32299999999998</v>
      </c>
      <c r="I113" s="233"/>
      <c r="J113" s="229"/>
      <c r="K113" s="229"/>
      <c r="L113" s="234"/>
      <c r="M113" s="235"/>
      <c r="N113" s="236"/>
      <c r="O113" s="236"/>
      <c r="P113" s="236"/>
      <c r="Q113" s="236"/>
      <c r="R113" s="236"/>
      <c r="S113" s="236"/>
      <c r="T113" s="237"/>
      <c r="AT113" s="238" t="s">
        <v>137</v>
      </c>
      <c r="AU113" s="238" t="s">
        <v>87</v>
      </c>
      <c r="AV113" s="11" t="s">
        <v>87</v>
      </c>
      <c r="AW113" s="11" t="s">
        <v>39</v>
      </c>
      <c r="AX113" s="11" t="s">
        <v>75</v>
      </c>
      <c r="AY113" s="238" t="s">
        <v>121</v>
      </c>
    </row>
    <row r="114" s="12" customFormat="1">
      <c r="B114" s="239"/>
      <c r="C114" s="240"/>
      <c r="D114" s="225" t="s">
        <v>137</v>
      </c>
      <c r="E114" s="241" t="s">
        <v>21</v>
      </c>
      <c r="F114" s="242" t="s">
        <v>139</v>
      </c>
      <c r="G114" s="240"/>
      <c r="H114" s="243">
        <v>507.32299999999998</v>
      </c>
      <c r="I114" s="244"/>
      <c r="J114" s="240"/>
      <c r="K114" s="240"/>
      <c r="L114" s="245"/>
      <c r="M114" s="246"/>
      <c r="N114" s="247"/>
      <c r="O114" s="247"/>
      <c r="P114" s="247"/>
      <c r="Q114" s="247"/>
      <c r="R114" s="247"/>
      <c r="S114" s="247"/>
      <c r="T114" s="248"/>
      <c r="AT114" s="249" t="s">
        <v>137</v>
      </c>
      <c r="AU114" s="249" t="s">
        <v>87</v>
      </c>
      <c r="AV114" s="12" t="s">
        <v>140</v>
      </c>
      <c r="AW114" s="12" t="s">
        <v>39</v>
      </c>
      <c r="AX114" s="12" t="s">
        <v>80</v>
      </c>
      <c r="AY114" s="249" t="s">
        <v>121</v>
      </c>
    </row>
    <row r="115" s="1" customFormat="1" ht="25.5" customHeight="1">
      <c r="B115" s="45"/>
      <c r="C115" s="213" t="s">
        <v>183</v>
      </c>
      <c r="D115" s="213" t="s">
        <v>124</v>
      </c>
      <c r="E115" s="214" t="s">
        <v>184</v>
      </c>
      <c r="F115" s="215" t="s">
        <v>185</v>
      </c>
      <c r="G115" s="216" t="s">
        <v>152</v>
      </c>
      <c r="H115" s="217">
        <v>2483.6610000000001</v>
      </c>
      <c r="I115" s="218"/>
      <c r="J115" s="219">
        <f>ROUND(I115*H115,2)</f>
        <v>0</v>
      </c>
      <c r="K115" s="215" t="s">
        <v>128</v>
      </c>
      <c r="L115" s="71"/>
      <c r="M115" s="220" t="s">
        <v>21</v>
      </c>
      <c r="N115" s="221" t="s">
        <v>46</v>
      </c>
      <c r="O115" s="46"/>
      <c r="P115" s="222">
        <f>O115*H115</f>
        <v>0</v>
      </c>
      <c r="Q115" s="222">
        <v>0</v>
      </c>
      <c r="R115" s="222">
        <f>Q115*H115</f>
        <v>0</v>
      </c>
      <c r="S115" s="222">
        <v>0</v>
      </c>
      <c r="T115" s="223">
        <f>S115*H115</f>
        <v>0</v>
      </c>
      <c r="AR115" s="23" t="s">
        <v>129</v>
      </c>
      <c r="AT115" s="23" t="s">
        <v>124</v>
      </c>
      <c r="AU115" s="23" t="s">
        <v>87</v>
      </c>
      <c r="AY115" s="23" t="s">
        <v>121</v>
      </c>
      <c r="BE115" s="224">
        <f>IF(N115="základní",J115,0)</f>
        <v>0</v>
      </c>
      <c r="BF115" s="224">
        <f>IF(N115="snížená",J115,0)</f>
        <v>0</v>
      </c>
      <c r="BG115" s="224">
        <f>IF(N115="zákl. přenesená",J115,0)</f>
        <v>0</v>
      </c>
      <c r="BH115" s="224">
        <f>IF(N115="sníž. přenesená",J115,0)</f>
        <v>0</v>
      </c>
      <c r="BI115" s="224">
        <f>IF(N115="nulová",J115,0)</f>
        <v>0</v>
      </c>
      <c r="BJ115" s="23" t="s">
        <v>80</v>
      </c>
      <c r="BK115" s="224">
        <f>ROUND(I115*H115,2)</f>
        <v>0</v>
      </c>
      <c r="BL115" s="23" t="s">
        <v>129</v>
      </c>
      <c r="BM115" s="23" t="s">
        <v>186</v>
      </c>
    </row>
    <row r="116" s="1" customFormat="1">
      <c r="B116" s="45"/>
      <c r="C116" s="73"/>
      <c r="D116" s="225" t="s">
        <v>131</v>
      </c>
      <c r="E116" s="73"/>
      <c r="F116" s="226" t="s">
        <v>177</v>
      </c>
      <c r="G116" s="73"/>
      <c r="H116" s="73"/>
      <c r="I116" s="184"/>
      <c r="J116" s="73"/>
      <c r="K116" s="73"/>
      <c r="L116" s="71"/>
      <c r="M116" s="227"/>
      <c r="N116" s="46"/>
      <c r="O116" s="46"/>
      <c r="P116" s="46"/>
      <c r="Q116" s="46"/>
      <c r="R116" s="46"/>
      <c r="S116" s="46"/>
      <c r="T116" s="94"/>
      <c r="AT116" s="23" t="s">
        <v>131</v>
      </c>
      <c r="AU116" s="23" t="s">
        <v>87</v>
      </c>
    </row>
    <row r="117" s="11" customFormat="1">
      <c r="B117" s="228"/>
      <c r="C117" s="229"/>
      <c r="D117" s="225" t="s">
        <v>137</v>
      </c>
      <c r="E117" s="230" t="s">
        <v>21</v>
      </c>
      <c r="F117" s="231" t="s">
        <v>187</v>
      </c>
      <c r="G117" s="229"/>
      <c r="H117" s="232">
        <v>2483.6610000000001</v>
      </c>
      <c r="I117" s="233"/>
      <c r="J117" s="229"/>
      <c r="K117" s="229"/>
      <c r="L117" s="234"/>
      <c r="M117" s="235"/>
      <c r="N117" s="236"/>
      <c r="O117" s="236"/>
      <c r="P117" s="236"/>
      <c r="Q117" s="236"/>
      <c r="R117" s="236"/>
      <c r="S117" s="236"/>
      <c r="T117" s="237"/>
      <c r="AT117" s="238" t="s">
        <v>137</v>
      </c>
      <c r="AU117" s="238" t="s">
        <v>87</v>
      </c>
      <c r="AV117" s="11" t="s">
        <v>87</v>
      </c>
      <c r="AW117" s="11" t="s">
        <v>39</v>
      </c>
      <c r="AX117" s="11" t="s">
        <v>75</v>
      </c>
      <c r="AY117" s="238" t="s">
        <v>121</v>
      </c>
    </row>
    <row r="118" s="12" customFormat="1">
      <c r="B118" s="239"/>
      <c r="C118" s="240"/>
      <c r="D118" s="225" t="s">
        <v>137</v>
      </c>
      <c r="E118" s="241" t="s">
        <v>21</v>
      </c>
      <c r="F118" s="242" t="s">
        <v>139</v>
      </c>
      <c r="G118" s="240"/>
      <c r="H118" s="243">
        <v>2483.6610000000001</v>
      </c>
      <c r="I118" s="244"/>
      <c r="J118" s="240"/>
      <c r="K118" s="240"/>
      <c r="L118" s="245"/>
      <c r="M118" s="246"/>
      <c r="N118" s="247"/>
      <c r="O118" s="247"/>
      <c r="P118" s="247"/>
      <c r="Q118" s="247"/>
      <c r="R118" s="247"/>
      <c r="S118" s="247"/>
      <c r="T118" s="248"/>
      <c r="AT118" s="249" t="s">
        <v>137</v>
      </c>
      <c r="AU118" s="249" t="s">
        <v>87</v>
      </c>
      <c r="AV118" s="12" t="s">
        <v>140</v>
      </c>
      <c r="AW118" s="12" t="s">
        <v>39</v>
      </c>
      <c r="AX118" s="12" t="s">
        <v>80</v>
      </c>
      <c r="AY118" s="249" t="s">
        <v>121</v>
      </c>
    </row>
    <row r="119" s="1" customFormat="1" ht="25.5" customHeight="1">
      <c r="B119" s="45"/>
      <c r="C119" s="213" t="s">
        <v>188</v>
      </c>
      <c r="D119" s="213" t="s">
        <v>124</v>
      </c>
      <c r="E119" s="214" t="s">
        <v>189</v>
      </c>
      <c r="F119" s="215" t="s">
        <v>190</v>
      </c>
      <c r="G119" s="216" t="s">
        <v>152</v>
      </c>
      <c r="H119" s="217">
        <v>400.13099999999997</v>
      </c>
      <c r="I119" s="218"/>
      <c r="J119" s="219">
        <f>ROUND(I119*H119,2)</f>
        <v>0</v>
      </c>
      <c r="K119" s="215" t="s">
        <v>128</v>
      </c>
      <c r="L119" s="71"/>
      <c r="M119" s="220" t="s">
        <v>21</v>
      </c>
      <c r="N119" s="221" t="s">
        <v>46</v>
      </c>
      <c r="O119" s="46"/>
      <c r="P119" s="222">
        <f>O119*H119</f>
        <v>0</v>
      </c>
      <c r="Q119" s="222">
        <v>0</v>
      </c>
      <c r="R119" s="222">
        <f>Q119*H119</f>
        <v>0</v>
      </c>
      <c r="S119" s="222">
        <v>0</v>
      </c>
      <c r="T119" s="223">
        <f>S119*H119</f>
        <v>0</v>
      </c>
      <c r="AR119" s="23" t="s">
        <v>129</v>
      </c>
      <c r="AT119" s="23" t="s">
        <v>124</v>
      </c>
      <c r="AU119" s="23" t="s">
        <v>87</v>
      </c>
      <c r="AY119" s="23" t="s">
        <v>121</v>
      </c>
      <c r="BE119" s="224">
        <f>IF(N119="základní",J119,0)</f>
        <v>0</v>
      </c>
      <c r="BF119" s="224">
        <f>IF(N119="snížená",J119,0)</f>
        <v>0</v>
      </c>
      <c r="BG119" s="224">
        <f>IF(N119="zákl. přenesená",J119,0)</f>
        <v>0</v>
      </c>
      <c r="BH119" s="224">
        <f>IF(N119="sníž. přenesená",J119,0)</f>
        <v>0</v>
      </c>
      <c r="BI119" s="224">
        <f>IF(N119="nulová",J119,0)</f>
        <v>0</v>
      </c>
      <c r="BJ119" s="23" t="s">
        <v>80</v>
      </c>
      <c r="BK119" s="224">
        <f>ROUND(I119*H119,2)</f>
        <v>0</v>
      </c>
      <c r="BL119" s="23" t="s">
        <v>129</v>
      </c>
      <c r="BM119" s="23" t="s">
        <v>191</v>
      </c>
    </row>
    <row r="120" s="1" customFormat="1">
      <c r="B120" s="45"/>
      <c r="C120" s="73"/>
      <c r="D120" s="225" t="s">
        <v>131</v>
      </c>
      <c r="E120" s="73"/>
      <c r="F120" s="226" t="s">
        <v>177</v>
      </c>
      <c r="G120" s="73"/>
      <c r="H120" s="73"/>
      <c r="I120" s="184"/>
      <c r="J120" s="73"/>
      <c r="K120" s="73"/>
      <c r="L120" s="71"/>
      <c r="M120" s="227"/>
      <c r="N120" s="46"/>
      <c r="O120" s="46"/>
      <c r="P120" s="46"/>
      <c r="Q120" s="46"/>
      <c r="R120" s="46"/>
      <c r="S120" s="46"/>
      <c r="T120" s="94"/>
      <c r="AT120" s="23" t="s">
        <v>131</v>
      </c>
      <c r="AU120" s="23" t="s">
        <v>87</v>
      </c>
    </row>
    <row r="121" s="11" customFormat="1">
      <c r="B121" s="228"/>
      <c r="C121" s="229"/>
      <c r="D121" s="225" t="s">
        <v>137</v>
      </c>
      <c r="E121" s="230" t="s">
        <v>21</v>
      </c>
      <c r="F121" s="231" t="s">
        <v>192</v>
      </c>
      <c r="G121" s="229"/>
      <c r="H121" s="232">
        <v>400.13099999999997</v>
      </c>
      <c r="I121" s="233"/>
      <c r="J121" s="229"/>
      <c r="K121" s="229"/>
      <c r="L121" s="234"/>
      <c r="M121" s="235"/>
      <c r="N121" s="236"/>
      <c r="O121" s="236"/>
      <c r="P121" s="236"/>
      <c r="Q121" s="236"/>
      <c r="R121" s="236"/>
      <c r="S121" s="236"/>
      <c r="T121" s="237"/>
      <c r="AT121" s="238" t="s">
        <v>137</v>
      </c>
      <c r="AU121" s="238" t="s">
        <v>87</v>
      </c>
      <c r="AV121" s="11" t="s">
        <v>87</v>
      </c>
      <c r="AW121" s="11" t="s">
        <v>39</v>
      </c>
      <c r="AX121" s="11" t="s">
        <v>75</v>
      </c>
      <c r="AY121" s="238" t="s">
        <v>121</v>
      </c>
    </row>
    <row r="122" s="12" customFormat="1">
      <c r="B122" s="239"/>
      <c r="C122" s="240"/>
      <c r="D122" s="225" t="s">
        <v>137</v>
      </c>
      <c r="E122" s="241" t="s">
        <v>21</v>
      </c>
      <c r="F122" s="242" t="s">
        <v>139</v>
      </c>
      <c r="G122" s="240"/>
      <c r="H122" s="243">
        <v>400.13099999999997</v>
      </c>
      <c r="I122" s="244"/>
      <c r="J122" s="240"/>
      <c r="K122" s="240"/>
      <c r="L122" s="245"/>
      <c r="M122" s="246"/>
      <c r="N122" s="247"/>
      <c r="O122" s="247"/>
      <c r="P122" s="247"/>
      <c r="Q122" s="247"/>
      <c r="R122" s="247"/>
      <c r="S122" s="247"/>
      <c r="T122" s="248"/>
      <c r="AT122" s="249" t="s">
        <v>137</v>
      </c>
      <c r="AU122" s="249" t="s">
        <v>87</v>
      </c>
      <c r="AV122" s="12" t="s">
        <v>140</v>
      </c>
      <c r="AW122" s="12" t="s">
        <v>39</v>
      </c>
      <c r="AX122" s="12" t="s">
        <v>80</v>
      </c>
      <c r="AY122" s="249" t="s">
        <v>121</v>
      </c>
    </row>
    <row r="123" s="1" customFormat="1" ht="25.5" customHeight="1">
      <c r="B123" s="45"/>
      <c r="C123" s="213" t="s">
        <v>193</v>
      </c>
      <c r="D123" s="213" t="s">
        <v>124</v>
      </c>
      <c r="E123" s="214" t="s">
        <v>194</v>
      </c>
      <c r="F123" s="215" t="s">
        <v>195</v>
      </c>
      <c r="G123" s="216" t="s">
        <v>152</v>
      </c>
      <c r="H123" s="217">
        <v>37</v>
      </c>
      <c r="I123" s="218"/>
      <c r="J123" s="219">
        <f>ROUND(I123*H123,2)</f>
        <v>0</v>
      </c>
      <c r="K123" s="215" t="s">
        <v>128</v>
      </c>
      <c r="L123" s="71"/>
      <c r="M123" s="220" t="s">
        <v>21</v>
      </c>
      <c r="N123" s="221" t="s">
        <v>46</v>
      </c>
      <c r="O123" s="46"/>
      <c r="P123" s="222">
        <f>O123*H123</f>
        <v>0</v>
      </c>
      <c r="Q123" s="222">
        <v>0</v>
      </c>
      <c r="R123" s="222">
        <f>Q123*H123</f>
        <v>0</v>
      </c>
      <c r="S123" s="222">
        <v>0</v>
      </c>
      <c r="T123" s="223">
        <f>S123*H123</f>
        <v>0</v>
      </c>
      <c r="AR123" s="23" t="s">
        <v>129</v>
      </c>
      <c r="AT123" s="23" t="s">
        <v>124</v>
      </c>
      <c r="AU123" s="23" t="s">
        <v>87</v>
      </c>
      <c r="AY123" s="23" t="s">
        <v>121</v>
      </c>
      <c r="BE123" s="224">
        <f>IF(N123="základní",J123,0)</f>
        <v>0</v>
      </c>
      <c r="BF123" s="224">
        <f>IF(N123="snížená",J123,0)</f>
        <v>0</v>
      </c>
      <c r="BG123" s="224">
        <f>IF(N123="zákl. přenesená",J123,0)</f>
        <v>0</v>
      </c>
      <c r="BH123" s="224">
        <f>IF(N123="sníž. přenesená",J123,0)</f>
        <v>0</v>
      </c>
      <c r="BI123" s="224">
        <f>IF(N123="nulová",J123,0)</f>
        <v>0</v>
      </c>
      <c r="BJ123" s="23" t="s">
        <v>80</v>
      </c>
      <c r="BK123" s="224">
        <f>ROUND(I123*H123,2)</f>
        <v>0</v>
      </c>
      <c r="BL123" s="23" t="s">
        <v>129</v>
      </c>
      <c r="BM123" s="23" t="s">
        <v>196</v>
      </c>
    </row>
    <row r="124" s="1" customFormat="1">
      <c r="B124" s="45"/>
      <c r="C124" s="73"/>
      <c r="D124" s="225" t="s">
        <v>131</v>
      </c>
      <c r="E124" s="73"/>
      <c r="F124" s="226" t="s">
        <v>177</v>
      </c>
      <c r="G124" s="73"/>
      <c r="H124" s="73"/>
      <c r="I124" s="184"/>
      <c r="J124" s="73"/>
      <c r="K124" s="73"/>
      <c r="L124" s="71"/>
      <c r="M124" s="227"/>
      <c r="N124" s="46"/>
      <c r="O124" s="46"/>
      <c r="P124" s="46"/>
      <c r="Q124" s="46"/>
      <c r="R124" s="46"/>
      <c r="S124" s="46"/>
      <c r="T124" s="94"/>
      <c r="AT124" s="23" t="s">
        <v>131</v>
      </c>
      <c r="AU124" s="23" t="s">
        <v>87</v>
      </c>
    </row>
    <row r="125" s="1" customFormat="1" ht="25.5" customHeight="1">
      <c r="B125" s="45"/>
      <c r="C125" s="213" t="s">
        <v>197</v>
      </c>
      <c r="D125" s="213" t="s">
        <v>124</v>
      </c>
      <c r="E125" s="214" t="s">
        <v>198</v>
      </c>
      <c r="F125" s="215" t="s">
        <v>199</v>
      </c>
      <c r="G125" s="216" t="s">
        <v>152</v>
      </c>
      <c r="H125" s="217">
        <v>45</v>
      </c>
      <c r="I125" s="218"/>
      <c r="J125" s="219">
        <f>ROUND(I125*H125,2)</f>
        <v>0</v>
      </c>
      <c r="K125" s="215" t="s">
        <v>128</v>
      </c>
      <c r="L125" s="71"/>
      <c r="M125" s="220" t="s">
        <v>21</v>
      </c>
      <c r="N125" s="221" t="s">
        <v>46</v>
      </c>
      <c r="O125" s="46"/>
      <c r="P125" s="222">
        <f>O125*H125</f>
        <v>0</v>
      </c>
      <c r="Q125" s="222">
        <v>0</v>
      </c>
      <c r="R125" s="222">
        <f>Q125*H125</f>
        <v>0</v>
      </c>
      <c r="S125" s="222">
        <v>0</v>
      </c>
      <c r="T125" s="223">
        <f>S125*H125</f>
        <v>0</v>
      </c>
      <c r="AR125" s="23" t="s">
        <v>129</v>
      </c>
      <c r="AT125" s="23" t="s">
        <v>124</v>
      </c>
      <c r="AU125" s="23" t="s">
        <v>87</v>
      </c>
      <c r="AY125" s="23" t="s">
        <v>121</v>
      </c>
      <c r="BE125" s="224">
        <f>IF(N125="základní",J125,0)</f>
        <v>0</v>
      </c>
      <c r="BF125" s="224">
        <f>IF(N125="snížená",J125,0)</f>
        <v>0</v>
      </c>
      <c r="BG125" s="224">
        <f>IF(N125="zákl. přenesená",J125,0)</f>
        <v>0</v>
      </c>
      <c r="BH125" s="224">
        <f>IF(N125="sníž. přenesená",J125,0)</f>
        <v>0</v>
      </c>
      <c r="BI125" s="224">
        <f>IF(N125="nulová",J125,0)</f>
        <v>0</v>
      </c>
      <c r="BJ125" s="23" t="s">
        <v>80</v>
      </c>
      <c r="BK125" s="224">
        <f>ROUND(I125*H125,2)</f>
        <v>0</v>
      </c>
      <c r="BL125" s="23" t="s">
        <v>129</v>
      </c>
      <c r="BM125" s="23" t="s">
        <v>200</v>
      </c>
    </row>
    <row r="126" s="1" customFormat="1">
      <c r="B126" s="45"/>
      <c r="C126" s="73"/>
      <c r="D126" s="225" t="s">
        <v>131</v>
      </c>
      <c r="E126" s="73"/>
      <c r="F126" s="226" t="s">
        <v>177</v>
      </c>
      <c r="G126" s="73"/>
      <c r="H126" s="73"/>
      <c r="I126" s="184"/>
      <c r="J126" s="73"/>
      <c r="K126" s="73"/>
      <c r="L126" s="71"/>
      <c r="M126" s="227"/>
      <c r="N126" s="46"/>
      <c r="O126" s="46"/>
      <c r="P126" s="46"/>
      <c r="Q126" s="46"/>
      <c r="R126" s="46"/>
      <c r="S126" s="46"/>
      <c r="T126" s="94"/>
      <c r="AT126" s="23" t="s">
        <v>131</v>
      </c>
      <c r="AU126" s="23" t="s">
        <v>87</v>
      </c>
    </row>
    <row r="127" s="1" customFormat="1" ht="38.25" customHeight="1">
      <c r="B127" s="45"/>
      <c r="C127" s="213" t="s">
        <v>10</v>
      </c>
      <c r="D127" s="213" t="s">
        <v>124</v>
      </c>
      <c r="E127" s="214" t="s">
        <v>201</v>
      </c>
      <c r="F127" s="215" t="s">
        <v>202</v>
      </c>
      <c r="G127" s="216" t="s">
        <v>152</v>
      </c>
      <c r="H127" s="217">
        <v>189.17400000000001</v>
      </c>
      <c r="I127" s="218"/>
      <c r="J127" s="219">
        <f>ROUND(I127*H127,2)</f>
        <v>0</v>
      </c>
      <c r="K127" s="215" t="s">
        <v>128</v>
      </c>
      <c r="L127" s="71"/>
      <c r="M127" s="220" t="s">
        <v>21</v>
      </c>
      <c r="N127" s="221" t="s">
        <v>46</v>
      </c>
      <c r="O127" s="46"/>
      <c r="P127" s="222">
        <f>O127*H127</f>
        <v>0</v>
      </c>
      <c r="Q127" s="222">
        <v>0</v>
      </c>
      <c r="R127" s="222">
        <f>Q127*H127</f>
        <v>0</v>
      </c>
      <c r="S127" s="222">
        <v>0</v>
      </c>
      <c r="T127" s="223">
        <f>S127*H127</f>
        <v>0</v>
      </c>
      <c r="AR127" s="23" t="s">
        <v>129</v>
      </c>
      <c r="AT127" s="23" t="s">
        <v>124</v>
      </c>
      <c r="AU127" s="23" t="s">
        <v>87</v>
      </c>
      <c r="AY127" s="23" t="s">
        <v>121</v>
      </c>
      <c r="BE127" s="224">
        <f>IF(N127="základní",J127,0)</f>
        <v>0</v>
      </c>
      <c r="BF127" s="224">
        <f>IF(N127="snížená",J127,0)</f>
        <v>0</v>
      </c>
      <c r="BG127" s="224">
        <f>IF(N127="zákl. přenesená",J127,0)</f>
        <v>0</v>
      </c>
      <c r="BH127" s="224">
        <f>IF(N127="sníž. přenesená",J127,0)</f>
        <v>0</v>
      </c>
      <c r="BI127" s="224">
        <f>IF(N127="nulová",J127,0)</f>
        <v>0</v>
      </c>
      <c r="BJ127" s="23" t="s">
        <v>80</v>
      </c>
      <c r="BK127" s="224">
        <f>ROUND(I127*H127,2)</f>
        <v>0</v>
      </c>
      <c r="BL127" s="23" t="s">
        <v>129</v>
      </c>
      <c r="BM127" s="23" t="s">
        <v>203</v>
      </c>
    </row>
    <row r="128" s="1" customFormat="1">
      <c r="B128" s="45"/>
      <c r="C128" s="73"/>
      <c r="D128" s="225" t="s">
        <v>131</v>
      </c>
      <c r="E128" s="73"/>
      <c r="F128" s="226" t="s">
        <v>177</v>
      </c>
      <c r="G128" s="73"/>
      <c r="H128" s="73"/>
      <c r="I128" s="184"/>
      <c r="J128" s="73"/>
      <c r="K128" s="73"/>
      <c r="L128" s="71"/>
      <c r="M128" s="227"/>
      <c r="N128" s="46"/>
      <c r="O128" s="46"/>
      <c r="P128" s="46"/>
      <c r="Q128" s="46"/>
      <c r="R128" s="46"/>
      <c r="S128" s="46"/>
      <c r="T128" s="94"/>
      <c r="AT128" s="23" t="s">
        <v>131</v>
      </c>
      <c r="AU128" s="23" t="s">
        <v>87</v>
      </c>
    </row>
    <row r="129" s="11" customFormat="1">
      <c r="B129" s="228"/>
      <c r="C129" s="229"/>
      <c r="D129" s="225" t="s">
        <v>137</v>
      </c>
      <c r="E129" s="230" t="s">
        <v>21</v>
      </c>
      <c r="F129" s="231" t="s">
        <v>204</v>
      </c>
      <c r="G129" s="229"/>
      <c r="H129" s="232">
        <v>10.308</v>
      </c>
      <c r="I129" s="233"/>
      <c r="J129" s="229"/>
      <c r="K129" s="229"/>
      <c r="L129" s="234"/>
      <c r="M129" s="235"/>
      <c r="N129" s="236"/>
      <c r="O129" s="236"/>
      <c r="P129" s="236"/>
      <c r="Q129" s="236"/>
      <c r="R129" s="236"/>
      <c r="S129" s="236"/>
      <c r="T129" s="237"/>
      <c r="AT129" s="238" t="s">
        <v>137</v>
      </c>
      <c r="AU129" s="238" t="s">
        <v>87</v>
      </c>
      <c r="AV129" s="11" t="s">
        <v>87</v>
      </c>
      <c r="AW129" s="11" t="s">
        <v>39</v>
      </c>
      <c r="AX129" s="11" t="s">
        <v>75</v>
      </c>
      <c r="AY129" s="238" t="s">
        <v>121</v>
      </c>
    </row>
    <row r="130" s="12" customFormat="1">
      <c r="B130" s="239"/>
      <c r="C130" s="240"/>
      <c r="D130" s="225" t="s">
        <v>137</v>
      </c>
      <c r="E130" s="241" t="s">
        <v>21</v>
      </c>
      <c r="F130" s="242" t="s">
        <v>205</v>
      </c>
      <c r="G130" s="240"/>
      <c r="H130" s="243">
        <v>10.308</v>
      </c>
      <c r="I130" s="244"/>
      <c r="J130" s="240"/>
      <c r="K130" s="240"/>
      <c r="L130" s="245"/>
      <c r="M130" s="246"/>
      <c r="N130" s="247"/>
      <c r="O130" s="247"/>
      <c r="P130" s="247"/>
      <c r="Q130" s="247"/>
      <c r="R130" s="247"/>
      <c r="S130" s="247"/>
      <c r="T130" s="248"/>
      <c r="AT130" s="249" t="s">
        <v>137</v>
      </c>
      <c r="AU130" s="249" t="s">
        <v>87</v>
      </c>
      <c r="AV130" s="12" t="s">
        <v>140</v>
      </c>
      <c r="AW130" s="12" t="s">
        <v>39</v>
      </c>
      <c r="AX130" s="12" t="s">
        <v>75</v>
      </c>
      <c r="AY130" s="249" t="s">
        <v>121</v>
      </c>
    </row>
    <row r="131" s="11" customFormat="1">
      <c r="B131" s="228"/>
      <c r="C131" s="229"/>
      <c r="D131" s="225" t="s">
        <v>137</v>
      </c>
      <c r="E131" s="230" t="s">
        <v>21</v>
      </c>
      <c r="F131" s="231" t="s">
        <v>206</v>
      </c>
      <c r="G131" s="229"/>
      <c r="H131" s="232">
        <v>178.86600000000001</v>
      </c>
      <c r="I131" s="233"/>
      <c r="J131" s="229"/>
      <c r="K131" s="229"/>
      <c r="L131" s="234"/>
      <c r="M131" s="235"/>
      <c r="N131" s="236"/>
      <c r="O131" s="236"/>
      <c r="P131" s="236"/>
      <c r="Q131" s="236"/>
      <c r="R131" s="236"/>
      <c r="S131" s="236"/>
      <c r="T131" s="237"/>
      <c r="AT131" s="238" t="s">
        <v>137</v>
      </c>
      <c r="AU131" s="238" t="s">
        <v>87</v>
      </c>
      <c r="AV131" s="11" t="s">
        <v>87</v>
      </c>
      <c r="AW131" s="11" t="s">
        <v>39</v>
      </c>
      <c r="AX131" s="11" t="s">
        <v>75</v>
      </c>
      <c r="AY131" s="238" t="s">
        <v>121</v>
      </c>
    </row>
    <row r="132" s="12" customFormat="1">
      <c r="B132" s="239"/>
      <c r="C132" s="240"/>
      <c r="D132" s="225" t="s">
        <v>137</v>
      </c>
      <c r="E132" s="241" t="s">
        <v>21</v>
      </c>
      <c r="F132" s="242" t="s">
        <v>139</v>
      </c>
      <c r="G132" s="240"/>
      <c r="H132" s="243">
        <v>178.86600000000001</v>
      </c>
      <c r="I132" s="244"/>
      <c r="J132" s="240"/>
      <c r="K132" s="240"/>
      <c r="L132" s="245"/>
      <c r="M132" s="246"/>
      <c r="N132" s="247"/>
      <c r="O132" s="247"/>
      <c r="P132" s="247"/>
      <c r="Q132" s="247"/>
      <c r="R132" s="247"/>
      <c r="S132" s="247"/>
      <c r="T132" s="248"/>
      <c r="AT132" s="249" t="s">
        <v>137</v>
      </c>
      <c r="AU132" s="249" t="s">
        <v>87</v>
      </c>
      <c r="AV132" s="12" t="s">
        <v>140</v>
      </c>
      <c r="AW132" s="12" t="s">
        <v>39</v>
      </c>
      <c r="AX132" s="12" t="s">
        <v>75</v>
      </c>
      <c r="AY132" s="249" t="s">
        <v>121</v>
      </c>
    </row>
    <row r="133" s="13" customFormat="1">
      <c r="B133" s="250"/>
      <c r="C133" s="251"/>
      <c r="D133" s="225" t="s">
        <v>137</v>
      </c>
      <c r="E133" s="252" t="s">
        <v>21</v>
      </c>
      <c r="F133" s="253" t="s">
        <v>207</v>
      </c>
      <c r="G133" s="251"/>
      <c r="H133" s="254">
        <v>189.17400000000001</v>
      </c>
      <c r="I133" s="255"/>
      <c r="J133" s="251"/>
      <c r="K133" s="251"/>
      <c r="L133" s="256"/>
      <c r="M133" s="257"/>
      <c r="N133" s="258"/>
      <c r="O133" s="258"/>
      <c r="P133" s="258"/>
      <c r="Q133" s="258"/>
      <c r="R133" s="258"/>
      <c r="S133" s="258"/>
      <c r="T133" s="259"/>
      <c r="AT133" s="260" t="s">
        <v>137</v>
      </c>
      <c r="AU133" s="260" t="s">
        <v>87</v>
      </c>
      <c r="AV133" s="13" t="s">
        <v>129</v>
      </c>
      <c r="AW133" s="13" t="s">
        <v>39</v>
      </c>
      <c r="AX133" s="13" t="s">
        <v>80</v>
      </c>
      <c r="AY133" s="260" t="s">
        <v>121</v>
      </c>
    </row>
    <row r="134" s="1" customFormat="1" ht="25.5" customHeight="1">
      <c r="B134" s="45"/>
      <c r="C134" s="213" t="s">
        <v>208</v>
      </c>
      <c r="D134" s="213" t="s">
        <v>124</v>
      </c>
      <c r="E134" s="214" t="s">
        <v>209</v>
      </c>
      <c r="F134" s="215" t="s">
        <v>210</v>
      </c>
      <c r="G134" s="216" t="s">
        <v>152</v>
      </c>
      <c r="H134" s="217">
        <v>19.532</v>
      </c>
      <c r="I134" s="218"/>
      <c r="J134" s="219">
        <f>ROUND(I134*H134,2)</f>
        <v>0</v>
      </c>
      <c r="K134" s="215" t="s">
        <v>128</v>
      </c>
      <c r="L134" s="71"/>
      <c r="M134" s="220" t="s">
        <v>21</v>
      </c>
      <c r="N134" s="221" t="s">
        <v>46</v>
      </c>
      <c r="O134" s="46"/>
      <c r="P134" s="222">
        <f>O134*H134</f>
        <v>0</v>
      </c>
      <c r="Q134" s="222">
        <v>0</v>
      </c>
      <c r="R134" s="222">
        <f>Q134*H134</f>
        <v>0</v>
      </c>
      <c r="S134" s="222">
        <v>0</v>
      </c>
      <c r="T134" s="223">
        <f>S134*H134</f>
        <v>0</v>
      </c>
      <c r="AR134" s="23" t="s">
        <v>129</v>
      </c>
      <c r="AT134" s="23" t="s">
        <v>124</v>
      </c>
      <c r="AU134" s="23" t="s">
        <v>87</v>
      </c>
      <c r="AY134" s="23" t="s">
        <v>121</v>
      </c>
      <c r="BE134" s="224">
        <f>IF(N134="základní",J134,0)</f>
        <v>0</v>
      </c>
      <c r="BF134" s="224">
        <f>IF(N134="snížená",J134,0)</f>
        <v>0</v>
      </c>
      <c r="BG134" s="224">
        <f>IF(N134="zákl. přenesená",J134,0)</f>
        <v>0</v>
      </c>
      <c r="BH134" s="224">
        <f>IF(N134="sníž. přenesená",J134,0)</f>
        <v>0</v>
      </c>
      <c r="BI134" s="224">
        <f>IF(N134="nulová",J134,0)</f>
        <v>0</v>
      </c>
      <c r="BJ134" s="23" t="s">
        <v>80</v>
      </c>
      <c r="BK134" s="224">
        <f>ROUND(I134*H134,2)</f>
        <v>0</v>
      </c>
      <c r="BL134" s="23" t="s">
        <v>129</v>
      </c>
      <c r="BM134" s="23" t="s">
        <v>211</v>
      </c>
    </row>
    <row r="135" s="1" customFormat="1">
      <c r="B135" s="45"/>
      <c r="C135" s="73"/>
      <c r="D135" s="225" t="s">
        <v>131</v>
      </c>
      <c r="E135" s="73"/>
      <c r="F135" s="226" t="s">
        <v>177</v>
      </c>
      <c r="G135" s="73"/>
      <c r="H135" s="73"/>
      <c r="I135" s="184"/>
      <c r="J135" s="73"/>
      <c r="K135" s="73"/>
      <c r="L135" s="71"/>
      <c r="M135" s="227"/>
      <c r="N135" s="46"/>
      <c r="O135" s="46"/>
      <c r="P135" s="46"/>
      <c r="Q135" s="46"/>
      <c r="R135" s="46"/>
      <c r="S135" s="46"/>
      <c r="T135" s="94"/>
      <c r="AT135" s="23" t="s">
        <v>131</v>
      </c>
      <c r="AU135" s="23" t="s">
        <v>87</v>
      </c>
    </row>
    <row r="136" s="1" customFormat="1" ht="16.5" customHeight="1">
      <c r="B136" s="45"/>
      <c r="C136" s="213" t="s">
        <v>212</v>
      </c>
      <c r="D136" s="213" t="s">
        <v>124</v>
      </c>
      <c r="E136" s="214" t="s">
        <v>213</v>
      </c>
      <c r="F136" s="215" t="s">
        <v>214</v>
      </c>
      <c r="G136" s="216" t="s">
        <v>152</v>
      </c>
      <c r="H136" s="217">
        <v>423.36000000000001</v>
      </c>
      <c r="I136" s="218"/>
      <c r="J136" s="219">
        <f>ROUND(I136*H136,2)</f>
        <v>0</v>
      </c>
      <c r="K136" s="215" t="s">
        <v>21</v>
      </c>
      <c r="L136" s="71"/>
      <c r="M136" s="220" t="s">
        <v>21</v>
      </c>
      <c r="N136" s="221" t="s">
        <v>46</v>
      </c>
      <c r="O136" s="46"/>
      <c r="P136" s="222">
        <f>O136*H136</f>
        <v>0</v>
      </c>
      <c r="Q136" s="222">
        <v>0</v>
      </c>
      <c r="R136" s="222">
        <f>Q136*H136</f>
        <v>0</v>
      </c>
      <c r="S136" s="222">
        <v>0</v>
      </c>
      <c r="T136" s="223">
        <f>S136*H136</f>
        <v>0</v>
      </c>
      <c r="AR136" s="23" t="s">
        <v>129</v>
      </c>
      <c r="AT136" s="23" t="s">
        <v>124</v>
      </c>
      <c r="AU136" s="23" t="s">
        <v>87</v>
      </c>
      <c r="AY136" s="23" t="s">
        <v>121</v>
      </c>
      <c r="BE136" s="224">
        <f>IF(N136="základní",J136,0)</f>
        <v>0</v>
      </c>
      <c r="BF136" s="224">
        <f>IF(N136="snížená",J136,0)</f>
        <v>0</v>
      </c>
      <c r="BG136" s="224">
        <f>IF(N136="zákl. přenesená",J136,0)</f>
        <v>0</v>
      </c>
      <c r="BH136" s="224">
        <f>IF(N136="sníž. přenesená",J136,0)</f>
        <v>0</v>
      </c>
      <c r="BI136" s="224">
        <f>IF(N136="nulová",J136,0)</f>
        <v>0</v>
      </c>
      <c r="BJ136" s="23" t="s">
        <v>80</v>
      </c>
      <c r="BK136" s="224">
        <f>ROUND(I136*H136,2)</f>
        <v>0</v>
      </c>
      <c r="BL136" s="23" t="s">
        <v>129</v>
      </c>
      <c r="BM136" s="23" t="s">
        <v>215</v>
      </c>
    </row>
    <row r="137" s="10" customFormat="1" ht="29.88" customHeight="1">
      <c r="B137" s="197"/>
      <c r="C137" s="198"/>
      <c r="D137" s="199" t="s">
        <v>74</v>
      </c>
      <c r="E137" s="211" t="s">
        <v>216</v>
      </c>
      <c r="F137" s="211" t="s">
        <v>217</v>
      </c>
      <c r="G137" s="198"/>
      <c r="H137" s="198"/>
      <c r="I137" s="201"/>
      <c r="J137" s="212">
        <f>BK137</f>
        <v>0</v>
      </c>
      <c r="K137" s="198"/>
      <c r="L137" s="203"/>
      <c r="M137" s="204"/>
      <c r="N137" s="205"/>
      <c r="O137" s="205"/>
      <c r="P137" s="206">
        <f>P138</f>
        <v>0</v>
      </c>
      <c r="Q137" s="205"/>
      <c r="R137" s="206">
        <f>R138</f>
        <v>0</v>
      </c>
      <c r="S137" s="205"/>
      <c r="T137" s="207">
        <f>T138</f>
        <v>0</v>
      </c>
      <c r="AR137" s="208" t="s">
        <v>80</v>
      </c>
      <c r="AT137" s="209" t="s">
        <v>74</v>
      </c>
      <c r="AU137" s="209" t="s">
        <v>80</v>
      </c>
      <c r="AY137" s="208" t="s">
        <v>121</v>
      </c>
      <c r="BK137" s="210">
        <f>BK138</f>
        <v>0</v>
      </c>
    </row>
    <row r="138" s="1" customFormat="1" ht="16.5" customHeight="1">
      <c r="B138" s="45"/>
      <c r="C138" s="213" t="s">
        <v>218</v>
      </c>
      <c r="D138" s="213" t="s">
        <v>124</v>
      </c>
      <c r="E138" s="214" t="s">
        <v>219</v>
      </c>
      <c r="F138" s="215" t="s">
        <v>220</v>
      </c>
      <c r="G138" s="216" t="s">
        <v>152</v>
      </c>
      <c r="H138" s="217">
        <v>0</v>
      </c>
      <c r="I138" s="218"/>
      <c r="J138" s="219">
        <f>ROUND(I138*H138,2)</f>
        <v>0</v>
      </c>
      <c r="K138" s="215" t="s">
        <v>128</v>
      </c>
      <c r="L138" s="71"/>
      <c r="M138" s="220" t="s">
        <v>21</v>
      </c>
      <c r="N138" s="221" t="s">
        <v>46</v>
      </c>
      <c r="O138" s="46"/>
      <c r="P138" s="222">
        <f>O138*H138</f>
        <v>0</v>
      </c>
      <c r="Q138" s="222">
        <v>0</v>
      </c>
      <c r="R138" s="222">
        <f>Q138*H138</f>
        <v>0</v>
      </c>
      <c r="S138" s="222">
        <v>0</v>
      </c>
      <c r="T138" s="223">
        <f>S138*H138</f>
        <v>0</v>
      </c>
      <c r="AR138" s="23" t="s">
        <v>129</v>
      </c>
      <c r="AT138" s="23" t="s">
        <v>124</v>
      </c>
      <c r="AU138" s="23" t="s">
        <v>87</v>
      </c>
      <c r="AY138" s="23" t="s">
        <v>121</v>
      </c>
      <c r="BE138" s="224">
        <f>IF(N138="základní",J138,0)</f>
        <v>0</v>
      </c>
      <c r="BF138" s="224">
        <f>IF(N138="snížená",J138,0)</f>
        <v>0</v>
      </c>
      <c r="BG138" s="224">
        <f>IF(N138="zákl. přenesená",J138,0)</f>
        <v>0</v>
      </c>
      <c r="BH138" s="224">
        <f>IF(N138="sníž. přenesená",J138,0)</f>
        <v>0</v>
      </c>
      <c r="BI138" s="224">
        <f>IF(N138="nulová",J138,0)</f>
        <v>0</v>
      </c>
      <c r="BJ138" s="23" t="s">
        <v>80</v>
      </c>
      <c r="BK138" s="224">
        <f>ROUND(I138*H138,2)</f>
        <v>0</v>
      </c>
      <c r="BL138" s="23" t="s">
        <v>129</v>
      </c>
      <c r="BM138" s="23" t="s">
        <v>221</v>
      </c>
    </row>
    <row r="139" s="10" customFormat="1" ht="37.44001" customHeight="1">
      <c r="B139" s="197"/>
      <c r="C139" s="198"/>
      <c r="D139" s="199" t="s">
        <v>74</v>
      </c>
      <c r="E139" s="200" t="s">
        <v>222</v>
      </c>
      <c r="F139" s="200" t="s">
        <v>223</v>
      </c>
      <c r="G139" s="198"/>
      <c r="H139" s="198"/>
      <c r="I139" s="201"/>
      <c r="J139" s="202">
        <f>BK139</f>
        <v>0</v>
      </c>
      <c r="K139" s="198"/>
      <c r="L139" s="203"/>
      <c r="M139" s="204"/>
      <c r="N139" s="205"/>
      <c r="O139" s="205"/>
      <c r="P139" s="206">
        <f>P140</f>
        <v>0</v>
      </c>
      <c r="Q139" s="205"/>
      <c r="R139" s="206">
        <f>R140</f>
        <v>0</v>
      </c>
      <c r="S139" s="205"/>
      <c r="T139" s="207">
        <f>T140</f>
        <v>0</v>
      </c>
      <c r="AR139" s="208" t="s">
        <v>129</v>
      </c>
      <c r="AT139" s="209" t="s">
        <v>74</v>
      </c>
      <c r="AU139" s="209" t="s">
        <v>75</v>
      </c>
      <c r="AY139" s="208" t="s">
        <v>121</v>
      </c>
      <c r="BK139" s="210">
        <f>BK140</f>
        <v>0</v>
      </c>
    </row>
    <row r="140" s="10" customFormat="1" ht="19.92" customHeight="1">
      <c r="B140" s="197"/>
      <c r="C140" s="198"/>
      <c r="D140" s="199" t="s">
        <v>74</v>
      </c>
      <c r="E140" s="211" t="s">
        <v>224</v>
      </c>
      <c r="F140" s="211" t="s">
        <v>225</v>
      </c>
      <c r="G140" s="198"/>
      <c r="H140" s="198"/>
      <c r="I140" s="201"/>
      <c r="J140" s="212">
        <f>BK140</f>
        <v>0</v>
      </c>
      <c r="K140" s="198"/>
      <c r="L140" s="203"/>
      <c r="M140" s="204"/>
      <c r="N140" s="205"/>
      <c r="O140" s="205"/>
      <c r="P140" s="206">
        <f>SUM(P141:P142)</f>
        <v>0</v>
      </c>
      <c r="Q140" s="205"/>
      <c r="R140" s="206">
        <f>SUM(R141:R142)</f>
        <v>0</v>
      </c>
      <c r="S140" s="205"/>
      <c r="T140" s="207">
        <f>SUM(T141:T142)</f>
        <v>0</v>
      </c>
      <c r="AR140" s="208" t="s">
        <v>129</v>
      </c>
      <c r="AT140" s="209" t="s">
        <v>74</v>
      </c>
      <c r="AU140" s="209" t="s">
        <v>80</v>
      </c>
      <c r="AY140" s="208" t="s">
        <v>121</v>
      </c>
      <c r="BK140" s="210">
        <f>SUM(BK141:BK142)</f>
        <v>0</v>
      </c>
    </row>
    <row r="141" s="1" customFormat="1" ht="16.5" customHeight="1">
      <c r="B141" s="45"/>
      <c r="C141" s="213" t="s">
        <v>226</v>
      </c>
      <c r="D141" s="213" t="s">
        <v>124</v>
      </c>
      <c r="E141" s="214" t="s">
        <v>227</v>
      </c>
      <c r="F141" s="215" t="s">
        <v>228</v>
      </c>
      <c r="G141" s="216" t="s">
        <v>229</v>
      </c>
      <c r="H141" s="217">
        <v>1</v>
      </c>
      <c r="I141" s="218"/>
      <c r="J141" s="219">
        <f>ROUND(I141*H141,2)</f>
        <v>0</v>
      </c>
      <c r="K141" s="215" t="s">
        <v>21</v>
      </c>
      <c r="L141" s="71"/>
      <c r="M141" s="220" t="s">
        <v>21</v>
      </c>
      <c r="N141" s="221" t="s">
        <v>46</v>
      </c>
      <c r="O141" s="46"/>
      <c r="P141" s="222">
        <f>O141*H141</f>
        <v>0</v>
      </c>
      <c r="Q141" s="222">
        <v>0</v>
      </c>
      <c r="R141" s="222">
        <f>Q141*H141</f>
        <v>0</v>
      </c>
      <c r="S141" s="222">
        <v>0</v>
      </c>
      <c r="T141" s="223">
        <f>S141*H141</f>
        <v>0</v>
      </c>
      <c r="AR141" s="23" t="s">
        <v>230</v>
      </c>
      <c r="AT141" s="23" t="s">
        <v>124</v>
      </c>
      <c r="AU141" s="23" t="s">
        <v>87</v>
      </c>
      <c r="AY141" s="23" t="s">
        <v>121</v>
      </c>
      <c r="BE141" s="224">
        <f>IF(N141="základní",J141,0)</f>
        <v>0</v>
      </c>
      <c r="BF141" s="224">
        <f>IF(N141="snížená",J141,0)</f>
        <v>0</v>
      </c>
      <c r="BG141" s="224">
        <f>IF(N141="zákl. přenesená",J141,0)</f>
        <v>0</v>
      </c>
      <c r="BH141" s="224">
        <f>IF(N141="sníž. přenesená",J141,0)</f>
        <v>0</v>
      </c>
      <c r="BI141" s="224">
        <f>IF(N141="nulová",J141,0)</f>
        <v>0</v>
      </c>
      <c r="BJ141" s="23" t="s">
        <v>80</v>
      </c>
      <c r="BK141" s="224">
        <f>ROUND(I141*H141,2)</f>
        <v>0</v>
      </c>
      <c r="BL141" s="23" t="s">
        <v>230</v>
      </c>
      <c r="BM141" s="23" t="s">
        <v>231</v>
      </c>
    </row>
    <row r="142" s="1" customFormat="1" ht="16.5" customHeight="1">
      <c r="B142" s="45"/>
      <c r="C142" s="213" t="s">
        <v>232</v>
      </c>
      <c r="D142" s="213" t="s">
        <v>124</v>
      </c>
      <c r="E142" s="214" t="s">
        <v>233</v>
      </c>
      <c r="F142" s="215" t="s">
        <v>234</v>
      </c>
      <c r="G142" s="216" t="s">
        <v>229</v>
      </c>
      <c r="H142" s="217">
        <v>1</v>
      </c>
      <c r="I142" s="218"/>
      <c r="J142" s="219">
        <f>ROUND(I142*H142,2)</f>
        <v>0</v>
      </c>
      <c r="K142" s="215" t="s">
        <v>21</v>
      </c>
      <c r="L142" s="71"/>
      <c r="M142" s="220" t="s">
        <v>21</v>
      </c>
      <c r="N142" s="221" t="s">
        <v>46</v>
      </c>
      <c r="O142" s="46"/>
      <c r="P142" s="222">
        <f>O142*H142</f>
        <v>0</v>
      </c>
      <c r="Q142" s="222">
        <v>0</v>
      </c>
      <c r="R142" s="222">
        <f>Q142*H142</f>
        <v>0</v>
      </c>
      <c r="S142" s="222">
        <v>0</v>
      </c>
      <c r="T142" s="223">
        <f>S142*H142</f>
        <v>0</v>
      </c>
      <c r="AR142" s="23" t="s">
        <v>230</v>
      </c>
      <c r="AT142" s="23" t="s">
        <v>124</v>
      </c>
      <c r="AU142" s="23" t="s">
        <v>87</v>
      </c>
      <c r="AY142" s="23" t="s">
        <v>121</v>
      </c>
      <c r="BE142" s="224">
        <f>IF(N142="základní",J142,0)</f>
        <v>0</v>
      </c>
      <c r="BF142" s="224">
        <f>IF(N142="snížená",J142,0)</f>
        <v>0</v>
      </c>
      <c r="BG142" s="224">
        <f>IF(N142="zákl. přenesená",J142,0)</f>
        <v>0</v>
      </c>
      <c r="BH142" s="224">
        <f>IF(N142="sníž. přenesená",J142,0)</f>
        <v>0</v>
      </c>
      <c r="BI142" s="224">
        <f>IF(N142="nulová",J142,0)</f>
        <v>0</v>
      </c>
      <c r="BJ142" s="23" t="s">
        <v>80</v>
      </c>
      <c r="BK142" s="224">
        <f>ROUND(I142*H142,2)</f>
        <v>0</v>
      </c>
      <c r="BL142" s="23" t="s">
        <v>230</v>
      </c>
      <c r="BM142" s="23" t="s">
        <v>235</v>
      </c>
    </row>
    <row r="143" s="10" customFormat="1" ht="37.44001" customHeight="1">
      <c r="B143" s="197"/>
      <c r="C143" s="198"/>
      <c r="D143" s="199" t="s">
        <v>74</v>
      </c>
      <c r="E143" s="200" t="s">
        <v>236</v>
      </c>
      <c r="F143" s="200" t="s">
        <v>236</v>
      </c>
      <c r="G143" s="198"/>
      <c r="H143" s="198"/>
      <c r="I143" s="201"/>
      <c r="J143" s="202">
        <f>BK143</f>
        <v>0</v>
      </c>
      <c r="K143" s="198"/>
      <c r="L143" s="203"/>
      <c r="M143" s="204"/>
      <c r="N143" s="205"/>
      <c r="O143" s="205"/>
      <c r="P143" s="206">
        <f>P144</f>
        <v>0</v>
      </c>
      <c r="Q143" s="205"/>
      <c r="R143" s="206">
        <f>R144</f>
        <v>0</v>
      </c>
      <c r="S143" s="205"/>
      <c r="T143" s="207">
        <f>T144</f>
        <v>0</v>
      </c>
      <c r="AR143" s="208" t="s">
        <v>129</v>
      </c>
      <c r="AT143" s="209" t="s">
        <v>74</v>
      </c>
      <c r="AU143" s="209" t="s">
        <v>75</v>
      </c>
      <c r="AY143" s="208" t="s">
        <v>121</v>
      </c>
      <c r="BK143" s="210">
        <f>BK144</f>
        <v>0</v>
      </c>
    </row>
    <row r="144" s="10" customFormat="1" ht="19.92" customHeight="1">
      <c r="B144" s="197"/>
      <c r="C144" s="198"/>
      <c r="D144" s="199" t="s">
        <v>74</v>
      </c>
      <c r="E144" s="211" t="s">
        <v>237</v>
      </c>
      <c r="F144" s="211" t="s">
        <v>21</v>
      </c>
      <c r="G144" s="198"/>
      <c r="H144" s="198"/>
      <c r="I144" s="201"/>
      <c r="J144" s="212">
        <f>BK144</f>
        <v>0</v>
      </c>
      <c r="K144" s="198"/>
      <c r="L144" s="203"/>
      <c r="M144" s="204"/>
      <c r="N144" s="205"/>
      <c r="O144" s="205"/>
      <c r="P144" s="206">
        <f>SUM(P145:P151)</f>
        <v>0</v>
      </c>
      <c r="Q144" s="205"/>
      <c r="R144" s="206">
        <f>SUM(R145:R151)</f>
        <v>0</v>
      </c>
      <c r="S144" s="205"/>
      <c r="T144" s="207">
        <f>SUM(T145:T151)</f>
        <v>0</v>
      </c>
      <c r="AR144" s="208" t="s">
        <v>129</v>
      </c>
      <c r="AT144" s="209" t="s">
        <v>74</v>
      </c>
      <c r="AU144" s="209" t="s">
        <v>80</v>
      </c>
      <c r="AY144" s="208" t="s">
        <v>121</v>
      </c>
      <c r="BK144" s="210">
        <f>SUM(BK145:BK151)</f>
        <v>0</v>
      </c>
    </row>
    <row r="145" s="1" customFormat="1" ht="16.5" customHeight="1">
      <c r="B145" s="45"/>
      <c r="C145" s="213" t="s">
        <v>9</v>
      </c>
      <c r="D145" s="213" t="s">
        <v>124</v>
      </c>
      <c r="E145" s="214" t="s">
        <v>238</v>
      </c>
      <c r="F145" s="215" t="s">
        <v>239</v>
      </c>
      <c r="G145" s="216" t="s">
        <v>229</v>
      </c>
      <c r="H145" s="217">
        <v>1</v>
      </c>
      <c r="I145" s="218"/>
      <c r="J145" s="219">
        <f>ROUND(I145*H145,2)</f>
        <v>0</v>
      </c>
      <c r="K145" s="215" t="s">
        <v>21</v>
      </c>
      <c r="L145" s="71"/>
      <c r="M145" s="220" t="s">
        <v>21</v>
      </c>
      <c r="N145" s="221" t="s">
        <v>46</v>
      </c>
      <c r="O145" s="46"/>
      <c r="P145" s="222">
        <f>O145*H145</f>
        <v>0</v>
      </c>
      <c r="Q145" s="222">
        <v>0</v>
      </c>
      <c r="R145" s="222">
        <f>Q145*H145</f>
        <v>0</v>
      </c>
      <c r="S145" s="222">
        <v>0</v>
      </c>
      <c r="T145" s="223">
        <f>S145*H145</f>
        <v>0</v>
      </c>
      <c r="AR145" s="23" t="s">
        <v>240</v>
      </c>
      <c r="AT145" s="23" t="s">
        <v>124</v>
      </c>
      <c r="AU145" s="23" t="s">
        <v>87</v>
      </c>
      <c r="AY145" s="23" t="s">
        <v>121</v>
      </c>
      <c r="BE145" s="224">
        <f>IF(N145="základní",J145,0)</f>
        <v>0</v>
      </c>
      <c r="BF145" s="224">
        <f>IF(N145="snížená",J145,0)</f>
        <v>0</v>
      </c>
      <c r="BG145" s="224">
        <f>IF(N145="zákl. přenesená",J145,0)</f>
        <v>0</v>
      </c>
      <c r="BH145" s="224">
        <f>IF(N145="sníž. přenesená",J145,0)</f>
        <v>0</v>
      </c>
      <c r="BI145" s="224">
        <f>IF(N145="nulová",J145,0)</f>
        <v>0</v>
      </c>
      <c r="BJ145" s="23" t="s">
        <v>80</v>
      </c>
      <c r="BK145" s="224">
        <f>ROUND(I145*H145,2)</f>
        <v>0</v>
      </c>
      <c r="BL145" s="23" t="s">
        <v>240</v>
      </c>
      <c r="BM145" s="23" t="s">
        <v>241</v>
      </c>
    </row>
    <row r="146" s="1" customFormat="1" ht="16.5" customHeight="1">
      <c r="B146" s="45"/>
      <c r="C146" s="213" t="s">
        <v>242</v>
      </c>
      <c r="D146" s="213" t="s">
        <v>124</v>
      </c>
      <c r="E146" s="214" t="s">
        <v>243</v>
      </c>
      <c r="F146" s="215" t="s">
        <v>244</v>
      </c>
      <c r="G146" s="216" t="s">
        <v>229</v>
      </c>
      <c r="H146" s="217">
        <v>1</v>
      </c>
      <c r="I146" s="218"/>
      <c r="J146" s="219">
        <f>ROUND(I146*H146,2)</f>
        <v>0</v>
      </c>
      <c r="K146" s="215" t="s">
        <v>21</v>
      </c>
      <c r="L146" s="71"/>
      <c r="M146" s="220" t="s">
        <v>21</v>
      </c>
      <c r="N146" s="221" t="s">
        <v>46</v>
      </c>
      <c r="O146" s="46"/>
      <c r="P146" s="222">
        <f>O146*H146</f>
        <v>0</v>
      </c>
      <c r="Q146" s="222">
        <v>0</v>
      </c>
      <c r="R146" s="222">
        <f>Q146*H146</f>
        <v>0</v>
      </c>
      <c r="S146" s="222">
        <v>0</v>
      </c>
      <c r="T146" s="223">
        <f>S146*H146</f>
        <v>0</v>
      </c>
      <c r="AR146" s="23" t="s">
        <v>240</v>
      </c>
      <c r="AT146" s="23" t="s">
        <v>124</v>
      </c>
      <c r="AU146" s="23" t="s">
        <v>87</v>
      </c>
      <c r="AY146" s="23" t="s">
        <v>121</v>
      </c>
      <c r="BE146" s="224">
        <f>IF(N146="základní",J146,0)</f>
        <v>0</v>
      </c>
      <c r="BF146" s="224">
        <f>IF(N146="snížená",J146,0)</f>
        <v>0</v>
      </c>
      <c r="BG146" s="224">
        <f>IF(N146="zákl. přenesená",J146,0)</f>
        <v>0</v>
      </c>
      <c r="BH146" s="224">
        <f>IF(N146="sníž. přenesená",J146,0)</f>
        <v>0</v>
      </c>
      <c r="BI146" s="224">
        <f>IF(N146="nulová",J146,0)</f>
        <v>0</v>
      </c>
      <c r="BJ146" s="23" t="s">
        <v>80</v>
      </c>
      <c r="BK146" s="224">
        <f>ROUND(I146*H146,2)</f>
        <v>0</v>
      </c>
      <c r="BL146" s="23" t="s">
        <v>240</v>
      </c>
      <c r="BM146" s="23" t="s">
        <v>245</v>
      </c>
    </row>
    <row r="147" s="1" customFormat="1" ht="16.5" customHeight="1">
      <c r="B147" s="45"/>
      <c r="C147" s="213" t="s">
        <v>246</v>
      </c>
      <c r="D147" s="213" t="s">
        <v>124</v>
      </c>
      <c r="E147" s="214" t="s">
        <v>247</v>
      </c>
      <c r="F147" s="215" t="s">
        <v>244</v>
      </c>
      <c r="G147" s="216" t="s">
        <v>229</v>
      </c>
      <c r="H147" s="217">
        <v>1</v>
      </c>
      <c r="I147" s="218"/>
      <c r="J147" s="219">
        <f>ROUND(I147*H147,2)</f>
        <v>0</v>
      </c>
      <c r="K147" s="215" t="s">
        <v>21</v>
      </c>
      <c r="L147" s="71"/>
      <c r="M147" s="220" t="s">
        <v>21</v>
      </c>
      <c r="N147" s="221" t="s">
        <v>46</v>
      </c>
      <c r="O147" s="46"/>
      <c r="P147" s="222">
        <f>O147*H147</f>
        <v>0</v>
      </c>
      <c r="Q147" s="222">
        <v>0</v>
      </c>
      <c r="R147" s="222">
        <f>Q147*H147</f>
        <v>0</v>
      </c>
      <c r="S147" s="222">
        <v>0</v>
      </c>
      <c r="T147" s="223">
        <f>S147*H147</f>
        <v>0</v>
      </c>
      <c r="AR147" s="23" t="s">
        <v>240</v>
      </c>
      <c r="AT147" s="23" t="s">
        <v>124</v>
      </c>
      <c r="AU147" s="23" t="s">
        <v>87</v>
      </c>
      <c r="AY147" s="23" t="s">
        <v>121</v>
      </c>
      <c r="BE147" s="224">
        <f>IF(N147="základní",J147,0)</f>
        <v>0</v>
      </c>
      <c r="BF147" s="224">
        <f>IF(N147="snížená",J147,0)</f>
        <v>0</v>
      </c>
      <c r="BG147" s="224">
        <f>IF(N147="zákl. přenesená",J147,0)</f>
        <v>0</v>
      </c>
      <c r="BH147" s="224">
        <f>IF(N147="sníž. přenesená",J147,0)</f>
        <v>0</v>
      </c>
      <c r="BI147" s="224">
        <f>IF(N147="nulová",J147,0)</f>
        <v>0</v>
      </c>
      <c r="BJ147" s="23" t="s">
        <v>80</v>
      </c>
      <c r="BK147" s="224">
        <f>ROUND(I147*H147,2)</f>
        <v>0</v>
      </c>
      <c r="BL147" s="23" t="s">
        <v>240</v>
      </c>
      <c r="BM147" s="23" t="s">
        <v>248</v>
      </c>
    </row>
    <row r="148" s="1" customFormat="1" ht="16.5" customHeight="1">
      <c r="B148" s="45"/>
      <c r="C148" s="213" t="s">
        <v>249</v>
      </c>
      <c r="D148" s="213" t="s">
        <v>124</v>
      </c>
      <c r="E148" s="214" t="s">
        <v>250</v>
      </c>
      <c r="F148" s="215" t="s">
        <v>251</v>
      </c>
      <c r="G148" s="216" t="s">
        <v>229</v>
      </c>
      <c r="H148" s="217">
        <v>1</v>
      </c>
      <c r="I148" s="218"/>
      <c r="J148" s="219">
        <f>ROUND(I148*H148,2)</f>
        <v>0</v>
      </c>
      <c r="K148" s="215" t="s">
        <v>21</v>
      </c>
      <c r="L148" s="71"/>
      <c r="M148" s="220" t="s">
        <v>21</v>
      </c>
      <c r="N148" s="221" t="s">
        <v>46</v>
      </c>
      <c r="O148" s="46"/>
      <c r="P148" s="222">
        <f>O148*H148</f>
        <v>0</v>
      </c>
      <c r="Q148" s="222">
        <v>0</v>
      </c>
      <c r="R148" s="222">
        <f>Q148*H148</f>
        <v>0</v>
      </c>
      <c r="S148" s="222">
        <v>0</v>
      </c>
      <c r="T148" s="223">
        <f>S148*H148</f>
        <v>0</v>
      </c>
      <c r="AR148" s="23" t="s">
        <v>240</v>
      </c>
      <c r="AT148" s="23" t="s">
        <v>124</v>
      </c>
      <c r="AU148" s="23" t="s">
        <v>87</v>
      </c>
      <c r="AY148" s="23" t="s">
        <v>121</v>
      </c>
      <c r="BE148" s="224">
        <f>IF(N148="základní",J148,0)</f>
        <v>0</v>
      </c>
      <c r="BF148" s="224">
        <f>IF(N148="snížená",J148,0)</f>
        <v>0</v>
      </c>
      <c r="BG148" s="224">
        <f>IF(N148="zákl. přenesená",J148,0)</f>
        <v>0</v>
      </c>
      <c r="BH148" s="224">
        <f>IF(N148="sníž. přenesená",J148,0)</f>
        <v>0</v>
      </c>
      <c r="BI148" s="224">
        <f>IF(N148="nulová",J148,0)</f>
        <v>0</v>
      </c>
      <c r="BJ148" s="23" t="s">
        <v>80</v>
      </c>
      <c r="BK148" s="224">
        <f>ROUND(I148*H148,2)</f>
        <v>0</v>
      </c>
      <c r="BL148" s="23" t="s">
        <v>240</v>
      </c>
      <c r="BM148" s="23" t="s">
        <v>252</v>
      </c>
    </row>
    <row r="149" s="1" customFormat="1" ht="16.5" customHeight="1">
      <c r="B149" s="45"/>
      <c r="C149" s="213" t="s">
        <v>253</v>
      </c>
      <c r="D149" s="213" t="s">
        <v>124</v>
      </c>
      <c r="E149" s="214" t="s">
        <v>254</v>
      </c>
      <c r="F149" s="215" t="s">
        <v>255</v>
      </c>
      <c r="G149" s="216" t="s">
        <v>229</v>
      </c>
      <c r="H149" s="217">
        <v>1</v>
      </c>
      <c r="I149" s="218"/>
      <c r="J149" s="219">
        <f>ROUND(I149*H149,2)</f>
        <v>0</v>
      </c>
      <c r="K149" s="215" t="s">
        <v>21</v>
      </c>
      <c r="L149" s="71"/>
      <c r="M149" s="220" t="s">
        <v>21</v>
      </c>
      <c r="N149" s="221" t="s">
        <v>46</v>
      </c>
      <c r="O149" s="46"/>
      <c r="P149" s="222">
        <f>O149*H149</f>
        <v>0</v>
      </c>
      <c r="Q149" s="222">
        <v>0</v>
      </c>
      <c r="R149" s="222">
        <f>Q149*H149</f>
        <v>0</v>
      </c>
      <c r="S149" s="222">
        <v>0</v>
      </c>
      <c r="T149" s="223">
        <f>S149*H149</f>
        <v>0</v>
      </c>
      <c r="AR149" s="23" t="s">
        <v>240</v>
      </c>
      <c r="AT149" s="23" t="s">
        <v>124</v>
      </c>
      <c r="AU149" s="23" t="s">
        <v>87</v>
      </c>
      <c r="AY149" s="23" t="s">
        <v>121</v>
      </c>
      <c r="BE149" s="224">
        <f>IF(N149="základní",J149,0)</f>
        <v>0</v>
      </c>
      <c r="BF149" s="224">
        <f>IF(N149="snížená",J149,0)</f>
        <v>0</v>
      </c>
      <c r="BG149" s="224">
        <f>IF(N149="zákl. přenesená",J149,0)</f>
        <v>0</v>
      </c>
      <c r="BH149" s="224">
        <f>IF(N149="sníž. přenesená",J149,0)</f>
        <v>0</v>
      </c>
      <c r="BI149" s="224">
        <f>IF(N149="nulová",J149,0)</f>
        <v>0</v>
      </c>
      <c r="BJ149" s="23" t="s">
        <v>80</v>
      </c>
      <c r="BK149" s="224">
        <f>ROUND(I149*H149,2)</f>
        <v>0</v>
      </c>
      <c r="BL149" s="23" t="s">
        <v>240</v>
      </c>
      <c r="BM149" s="23" t="s">
        <v>256</v>
      </c>
    </row>
    <row r="150" s="1" customFormat="1" ht="16.5" customHeight="1">
      <c r="B150" s="45"/>
      <c r="C150" s="213" t="s">
        <v>257</v>
      </c>
      <c r="D150" s="213" t="s">
        <v>124</v>
      </c>
      <c r="E150" s="214" t="s">
        <v>258</v>
      </c>
      <c r="F150" s="215" t="s">
        <v>255</v>
      </c>
      <c r="G150" s="216" t="s">
        <v>229</v>
      </c>
      <c r="H150" s="217">
        <v>1</v>
      </c>
      <c r="I150" s="218"/>
      <c r="J150" s="219">
        <f>ROUND(I150*H150,2)</f>
        <v>0</v>
      </c>
      <c r="K150" s="215" t="s">
        <v>21</v>
      </c>
      <c r="L150" s="71"/>
      <c r="M150" s="220" t="s">
        <v>21</v>
      </c>
      <c r="N150" s="221" t="s">
        <v>46</v>
      </c>
      <c r="O150" s="46"/>
      <c r="P150" s="222">
        <f>O150*H150</f>
        <v>0</v>
      </c>
      <c r="Q150" s="222">
        <v>0</v>
      </c>
      <c r="R150" s="222">
        <f>Q150*H150</f>
        <v>0</v>
      </c>
      <c r="S150" s="222">
        <v>0</v>
      </c>
      <c r="T150" s="223">
        <f>S150*H150</f>
        <v>0</v>
      </c>
      <c r="AR150" s="23" t="s">
        <v>240</v>
      </c>
      <c r="AT150" s="23" t="s">
        <v>124</v>
      </c>
      <c r="AU150" s="23" t="s">
        <v>87</v>
      </c>
      <c r="AY150" s="23" t="s">
        <v>121</v>
      </c>
      <c r="BE150" s="224">
        <f>IF(N150="základní",J150,0)</f>
        <v>0</v>
      </c>
      <c r="BF150" s="224">
        <f>IF(N150="snížená",J150,0)</f>
        <v>0</v>
      </c>
      <c r="BG150" s="224">
        <f>IF(N150="zákl. přenesená",J150,0)</f>
        <v>0</v>
      </c>
      <c r="BH150" s="224">
        <f>IF(N150="sníž. přenesená",J150,0)</f>
        <v>0</v>
      </c>
      <c r="BI150" s="224">
        <f>IF(N150="nulová",J150,0)</f>
        <v>0</v>
      </c>
      <c r="BJ150" s="23" t="s">
        <v>80</v>
      </c>
      <c r="BK150" s="224">
        <f>ROUND(I150*H150,2)</f>
        <v>0</v>
      </c>
      <c r="BL150" s="23" t="s">
        <v>240</v>
      </c>
      <c r="BM150" s="23" t="s">
        <v>259</v>
      </c>
    </row>
    <row r="151" s="11" customFormat="1">
      <c r="B151" s="228"/>
      <c r="C151" s="229"/>
      <c r="D151" s="225" t="s">
        <v>137</v>
      </c>
      <c r="E151" s="230" t="s">
        <v>21</v>
      </c>
      <c r="F151" s="231" t="s">
        <v>80</v>
      </c>
      <c r="G151" s="229"/>
      <c r="H151" s="232">
        <v>1</v>
      </c>
      <c r="I151" s="233"/>
      <c r="J151" s="229"/>
      <c r="K151" s="229"/>
      <c r="L151" s="234"/>
      <c r="M151" s="235"/>
      <c r="N151" s="236"/>
      <c r="O151" s="236"/>
      <c r="P151" s="236"/>
      <c r="Q151" s="236"/>
      <c r="R151" s="236"/>
      <c r="S151" s="236"/>
      <c r="T151" s="237"/>
      <c r="AT151" s="238" t="s">
        <v>137</v>
      </c>
      <c r="AU151" s="238" t="s">
        <v>87</v>
      </c>
      <c r="AV151" s="11" t="s">
        <v>87</v>
      </c>
      <c r="AW151" s="11" t="s">
        <v>39</v>
      </c>
      <c r="AX151" s="11" t="s">
        <v>80</v>
      </c>
      <c r="AY151" s="238" t="s">
        <v>121</v>
      </c>
    </row>
    <row r="152" s="10" customFormat="1" ht="37.44001" customHeight="1">
      <c r="B152" s="197"/>
      <c r="C152" s="198"/>
      <c r="D152" s="199" t="s">
        <v>74</v>
      </c>
      <c r="E152" s="200" t="s">
        <v>260</v>
      </c>
      <c r="F152" s="200" t="s">
        <v>261</v>
      </c>
      <c r="G152" s="198"/>
      <c r="H152" s="198"/>
      <c r="I152" s="201"/>
      <c r="J152" s="202">
        <f>BK152</f>
        <v>0</v>
      </c>
      <c r="K152" s="198"/>
      <c r="L152" s="203"/>
      <c r="M152" s="204"/>
      <c r="N152" s="205"/>
      <c r="O152" s="205"/>
      <c r="P152" s="206">
        <f>P153+P158</f>
        <v>0</v>
      </c>
      <c r="Q152" s="205"/>
      <c r="R152" s="206">
        <f>R153+R158</f>
        <v>0</v>
      </c>
      <c r="S152" s="205"/>
      <c r="T152" s="207">
        <f>T153+T158</f>
        <v>0</v>
      </c>
      <c r="AR152" s="208" t="s">
        <v>149</v>
      </c>
      <c r="AT152" s="209" t="s">
        <v>74</v>
      </c>
      <c r="AU152" s="209" t="s">
        <v>75</v>
      </c>
      <c r="AY152" s="208" t="s">
        <v>121</v>
      </c>
      <c r="BK152" s="210">
        <f>BK153+BK158</f>
        <v>0</v>
      </c>
    </row>
    <row r="153" s="10" customFormat="1" ht="19.92" customHeight="1">
      <c r="B153" s="197"/>
      <c r="C153" s="198"/>
      <c r="D153" s="199" t="s">
        <v>74</v>
      </c>
      <c r="E153" s="211" t="s">
        <v>262</v>
      </c>
      <c r="F153" s="211" t="s">
        <v>263</v>
      </c>
      <c r="G153" s="198"/>
      <c r="H153" s="198"/>
      <c r="I153" s="201"/>
      <c r="J153" s="212">
        <f>BK153</f>
        <v>0</v>
      </c>
      <c r="K153" s="198"/>
      <c r="L153" s="203"/>
      <c r="M153" s="204"/>
      <c r="N153" s="205"/>
      <c r="O153" s="205"/>
      <c r="P153" s="206">
        <f>SUM(P154:P157)</f>
        <v>0</v>
      </c>
      <c r="Q153" s="205"/>
      <c r="R153" s="206">
        <f>SUM(R154:R157)</f>
        <v>0</v>
      </c>
      <c r="S153" s="205"/>
      <c r="T153" s="207">
        <f>SUM(T154:T157)</f>
        <v>0</v>
      </c>
      <c r="AR153" s="208" t="s">
        <v>149</v>
      </c>
      <c r="AT153" s="209" t="s">
        <v>74</v>
      </c>
      <c r="AU153" s="209" t="s">
        <v>80</v>
      </c>
      <c r="AY153" s="208" t="s">
        <v>121</v>
      </c>
      <c r="BK153" s="210">
        <f>SUM(BK154:BK157)</f>
        <v>0</v>
      </c>
    </row>
    <row r="154" s="1" customFormat="1" ht="16.5" customHeight="1">
      <c r="B154" s="45"/>
      <c r="C154" s="213" t="s">
        <v>264</v>
      </c>
      <c r="D154" s="213" t="s">
        <v>124</v>
      </c>
      <c r="E154" s="214" t="s">
        <v>265</v>
      </c>
      <c r="F154" s="215" t="s">
        <v>263</v>
      </c>
      <c r="G154" s="216" t="s">
        <v>229</v>
      </c>
      <c r="H154" s="217">
        <v>1</v>
      </c>
      <c r="I154" s="218"/>
      <c r="J154" s="219">
        <f>ROUND(I154*H154,2)</f>
        <v>0</v>
      </c>
      <c r="K154" s="215" t="s">
        <v>128</v>
      </c>
      <c r="L154" s="71"/>
      <c r="M154" s="220" t="s">
        <v>21</v>
      </c>
      <c r="N154" s="221" t="s">
        <v>46</v>
      </c>
      <c r="O154" s="46"/>
      <c r="P154" s="222">
        <f>O154*H154</f>
        <v>0</v>
      </c>
      <c r="Q154" s="222">
        <v>0</v>
      </c>
      <c r="R154" s="222">
        <f>Q154*H154</f>
        <v>0</v>
      </c>
      <c r="S154" s="222">
        <v>0</v>
      </c>
      <c r="T154" s="223">
        <f>S154*H154</f>
        <v>0</v>
      </c>
      <c r="AR154" s="23" t="s">
        <v>230</v>
      </c>
      <c r="AT154" s="23" t="s">
        <v>124</v>
      </c>
      <c r="AU154" s="23" t="s">
        <v>87</v>
      </c>
      <c r="AY154" s="23" t="s">
        <v>121</v>
      </c>
      <c r="BE154" s="224">
        <f>IF(N154="základní",J154,0)</f>
        <v>0</v>
      </c>
      <c r="BF154" s="224">
        <f>IF(N154="snížená",J154,0)</f>
        <v>0</v>
      </c>
      <c r="BG154" s="224">
        <f>IF(N154="zákl. přenesená",J154,0)</f>
        <v>0</v>
      </c>
      <c r="BH154" s="224">
        <f>IF(N154="sníž. přenesená",J154,0)</f>
        <v>0</v>
      </c>
      <c r="BI154" s="224">
        <f>IF(N154="nulová",J154,0)</f>
        <v>0</v>
      </c>
      <c r="BJ154" s="23" t="s">
        <v>80</v>
      </c>
      <c r="BK154" s="224">
        <f>ROUND(I154*H154,2)</f>
        <v>0</v>
      </c>
      <c r="BL154" s="23" t="s">
        <v>230</v>
      </c>
      <c r="BM154" s="23" t="s">
        <v>266</v>
      </c>
    </row>
    <row r="155" s="1" customFormat="1" ht="16.5" customHeight="1">
      <c r="B155" s="45"/>
      <c r="C155" s="213" t="s">
        <v>267</v>
      </c>
      <c r="D155" s="213" t="s">
        <v>124</v>
      </c>
      <c r="E155" s="214" t="s">
        <v>268</v>
      </c>
      <c r="F155" s="215" t="s">
        <v>269</v>
      </c>
      <c r="G155" s="216" t="s">
        <v>229</v>
      </c>
      <c r="H155" s="217">
        <v>1</v>
      </c>
      <c r="I155" s="218"/>
      <c r="J155" s="219">
        <f>ROUND(I155*H155,2)</f>
        <v>0</v>
      </c>
      <c r="K155" s="215" t="s">
        <v>128</v>
      </c>
      <c r="L155" s="71"/>
      <c r="M155" s="220" t="s">
        <v>21</v>
      </c>
      <c r="N155" s="221" t="s">
        <v>46</v>
      </c>
      <c r="O155" s="46"/>
      <c r="P155" s="222">
        <f>O155*H155</f>
        <v>0</v>
      </c>
      <c r="Q155" s="222">
        <v>0</v>
      </c>
      <c r="R155" s="222">
        <f>Q155*H155</f>
        <v>0</v>
      </c>
      <c r="S155" s="222">
        <v>0</v>
      </c>
      <c r="T155" s="223">
        <f>S155*H155</f>
        <v>0</v>
      </c>
      <c r="AR155" s="23" t="s">
        <v>230</v>
      </c>
      <c r="AT155" s="23" t="s">
        <v>124</v>
      </c>
      <c r="AU155" s="23" t="s">
        <v>87</v>
      </c>
      <c r="AY155" s="23" t="s">
        <v>121</v>
      </c>
      <c r="BE155" s="224">
        <f>IF(N155="základní",J155,0)</f>
        <v>0</v>
      </c>
      <c r="BF155" s="224">
        <f>IF(N155="snížená",J155,0)</f>
        <v>0</v>
      </c>
      <c r="BG155" s="224">
        <f>IF(N155="zákl. přenesená",J155,0)</f>
        <v>0</v>
      </c>
      <c r="BH155" s="224">
        <f>IF(N155="sníž. přenesená",J155,0)</f>
        <v>0</v>
      </c>
      <c r="BI155" s="224">
        <f>IF(N155="nulová",J155,0)</f>
        <v>0</v>
      </c>
      <c r="BJ155" s="23" t="s">
        <v>80</v>
      </c>
      <c r="BK155" s="224">
        <f>ROUND(I155*H155,2)</f>
        <v>0</v>
      </c>
      <c r="BL155" s="23" t="s">
        <v>230</v>
      </c>
      <c r="BM155" s="23" t="s">
        <v>270</v>
      </c>
    </row>
    <row r="156" s="1" customFormat="1" ht="16.5" customHeight="1">
      <c r="B156" s="45"/>
      <c r="C156" s="213" t="s">
        <v>271</v>
      </c>
      <c r="D156" s="213" t="s">
        <v>124</v>
      </c>
      <c r="E156" s="214" t="s">
        <v>272</v>
      </c>
      <c r="F156" s="215" t="s">
        <v>273</v>
      </c>
      <c r="G156" s="216" t="s">
        <v>229</v>
      </c>
      <c r="H156" s="217">
        <v>1</v>
      </c>
      <c r="I156" s="218"/>
      <c r="J156" s="219">
        <f>ROUND(I156*H156,2)</f>
        <v>0</v>
      </c>
      <c r="K156" s="215" t="s">
        <v>128</v>
      </c>
      <c r="L156" s="71"/>
      <c r="M156" s="220" t="s">
        <v>21</v>
      </c>
      <c r="N156" s="221" t="s">
        <v>46</v>
      </c>
      <c r="O156" s="46"/>
      <c r="P156" s="222">
        <f>O156*H156</f>
        <v>0</v>
      </c>
      <c r="Q156" s="222">
        <v>0</v>
      </c>
      <c r="R156" s="222">
        <f>Q156*H156</f>
        <v>0</v>
      </c>
      <c r="S156" s="222">
        <v>0</v>
      </c>
      <c r="T156" s="223">
        <f>S156*H156</f>
        <v>0</v>
      </c>
      <c r="AR156" s="23" t="s">
        <v>230</v>
      </c>
      <c r="AT156" s="23" t="s">
        <v>124</v>
      </c>
      <c r="AU156" s="23" t="s">
        <v>87</v>
      </c>
      <c r="AY156" s="23" t="s">
        <v>121</v>
      </c>
      <c r="BE156" s="224">
        <f>IF(N156="základní",J156,0)</f>
        <v>0</v>
      </c>
      <c r="BF156" s="224">
        <f>IF(N156="snížená",J156,0)</f>
        <v>0</v>
      </c>
      <c r="BG156" s="224">
        <f>IF(N156="zákl. přenesená",J156,0)</f>
        <v>0</v>
      </c>
      <c r="BH156" s="224">
        <f>IF(N156="sníž. přenesená",J156,0)</f>
        <v>0</v>
      </c>
      <c r="BI156" s="224">
        <f>IF(N156="nulová",J156,0)</f>
        <v>0</v>
      </c>
      <c r="BJ156" s="23" t="s">
        <v>80</v>
      </c>
      <c r="BK156" s="224">
        <f>ROUND(I156*H156,2)</f>
        <v>0</v>
      </c>
      <c r="BL156" s="23" t="s">
        <v>230</v>
      </c>
      <c r="BM156" s="23" t="s">
        <v>274</v>
      </c>
    </row>
    <row r="157" s="1" customFormat="1" ht="16.5" customHeight="1">
      <c r="B157" s="45"/>
      <c r="C157" s="213" t="s">
        <v>275</v>
      </c>
      <c r="D157" s="213" t="s">
        <v>124</v>
      </c>
      <c r="E157" s="214" t="s">
        <v>276</v>
      </c>
      <c r="F157" s="215" t="s">
        <v>277</v>
      </c>
      <c r="G157" s="216" t="s">
        <v>229</v>
      </c>
      <c r="H157" s="217">
        <v>1</v>
      </c>
      <c r="I157" s="218"/>
      <c r="J157" s="219">
        <f>ROUND(I157*H157,2)</f>
        <v>0</v>
      </c>
      <c r="K157" s="215" t="s">
        <v>128</v>
      </c>
      <c r="L157" s="71"/>
      <c r="M157" s="220" t="s">
        <v>21</v>
      </c>
      <c r="N157" s="221" t="s">
        <v>46</v>
      </c>
      <c r="O157" s="46"/>
      <c r="P157" s="222">
        <f>O157*H157</f>
        <v>0</v>
      </c>
      <c r="Q157" s="222">
        <v>0</v>
      </c>
      <c r="R157" s="222">
        <f>Q157*H157</f>
        <v>0</v>
      </c>
      <c r="S157" s="222">
        <v>0</v>
      </c>
      <c r="T157" s="223">
        <f>S157*H157</f>
        <v>0</v>
      </c>
      <c r="AR157" s="23" t="s">
        <v>230</v>
      </c>
      <c r="AT157" s="23" t="s">
        <v>124</v>
      </c>
      <c r="AU157" s="23" t="s">
        <v>87</v>
      </c>
      <c r="AY157" s="23" t="s">
        <v>121</v>
      </c>
      <c r="BE157" s="224">
        <f>IF(N157="základní",J157,0)</f>
        <v>0</v>
      </c>
      <c r="BF157" s="224">
        <f>IF(N157="snížená",J157,0)</f>
        <v>0</v>
      </c>
      <c r="BG157" s="224">
        <f>IF(N157="zákl. přenesená",J157,0)</f>
        <v>0</v>
      </c>
      <c r="BH157" s="224">
        <f>IF(N157="sníž. přenesená",J157,0)</f>
        <v>0</v>
      </c>
      <c r="BI157" s="224">
        <f>IF(N157="nulová",J157,0)</f>
        <v>0</v>
      </c>
      <c r="BJ157" s="23" t="s">
        <v>80</v>
      </c>
      <c r="BK157" s="224">
        <f>ROUND(I157*H157,2)</f>
        <v>0</v>
      </c>
      <c r="BL157" s="23" t="s">
        <v>230</v>
      </c>
      <c r="BM157" s="23" t="s">
        <v>278</v>
      </c>
    </row>
    <row r="158" s="10" customFormat="1" ht="29.88" customHeight="1">
      <c r="B158" s="197"/>
      <c r="C158" s="198"/>
      <c r="D158" s="199" t="s">
        <v>74</v>
      </c>
      <c r="E158" s="211" t="s">
        <v>279</v>
      </c>
      <c r="F158" s="211" t="s">
        <v>280</v>
      </c>
      <c r="G158" s="198"/>
      <c r="H158" s="198"/>
      <c r="I158" s="201"/>
      <c r="J158" s="212">
        <f>BK158</f>
        <v>0</v>
      </c>
      <c r="K158" s="198"/>
      <c r="L158" s="203"/>
      <c r="M158" s="204"/>
      <c r="N158" s="205"/>
      <c r="O158" s="205"/>
      <c r="P158" s="206">
        <f>P159</f>
        <v>0</v>
      </c>
      <c r="Q158" s="205"/>
      <c r="R158" s="206">
        <f>R159</f>
        <v>0</v>
      </c>
      <c r="S158" s="205"/>
      <c r="T158" s="207">
        <f>T159</f>
        <v>0</v>
      </c>
      <c r="AR158" s="208" t="s">
        <v>149</v>
      </c>
      <c r="AT158" s="209" t="s">
        <v>74</v>
      </c>
      <c r="AU158" s="209" t="s">
        <v>80</v>
      </c>
      <c r="AY158" s="208" t="s">
        <v>121</v>
      </c>
      <c r="BK158" s="210">
        <f>BK159</f>
        <v>0</v>
      </c>
    </row>
    <row r="159" s="1" customFormat="1" ht="16.5" customHeight="1">
      <c r="B159" s="45"/>
      <c r="C159" s="213" t="s">
        <v>281</v>
      </c>
      <c r="D159" s="213" t="s">
        <v>124</v>
      </c>
      <c r="E159" s="214" t="s">
        <v>282</v>
      </c>
      <c r="F159" s="215" t="s">
        <v>283</v>
      </c>
      <c r="G159" s="216" t="s">
        <v>229</v>
      </c>
      <c r="H159" s="217">
        <v>1</v>
      </c>
      <c r="I159" s="218"/>
      <c r="J159" s="219">
        <f>ROUND(I159*H159,2)</f>
        <v>0</v>
      </c>
      <c r="K159" s="215" t="s">
        <v>128</v>
      </c>
      <c r="L159" s="71"/>
      <c r="M159" s="220" t="s">
        <v>21</v>
      </c>
      <c r="N159" s="261" t="s">
        <v>46</v>
      </c>
      <c r="O159" s="262"/>
      <c r="P159" s="263">
        <f>O159*H159</f>
        <v>0</v>
      </c>
      <c r="Q159" s="263">
        <v>0</v>
      </c>
      <c r="R159" s="263">
        <f>Q159*H159</f>
        <v>0</v>
      </c>
      <c r="S159" s="263">
        <v>0</v>
      </c>
      <c r="T159" s="264">
        <f>S159*H159</f>
        <v>0</v>
      </c>
      <c r="AR159" s="23" t="s">
        <v>230</v>
      </c>
      <c r="AT159" s="23" t="s">
        <v>124</v>
      </c>
      <c r="AU159" s="23" t="s">
        <v>87</v>
      </c>
      <c r="AY159" s="23" t="s">
        <v>121</v>
      </c>
      <c r="BE159" s="224">
        <f>IF(N159="základní",J159,0)</f>
        <v>0</v>
      </c>
      <c r="BF159" s="224">
        <f>IF(N159="snížená",J159,0)</f>
        <v>0</v>
      </c>
      <c r="BG159" s="224">
        <f>IF(N159="zákl. přenesená",J159,0)</f>
        <v>0</v>
      </c>
      <c r="BH159" s="224">
        <f>IF(N159="sníž. přenesená",J159,0)</f>
        <v>0</v>
      </c>
      <c r="BI159" s="224">
        <f>IF(N159="nulová",J159,0)</f>
        <v>0</v>
      </c>
      <c r="BJ159" s="23" t="s">
        <v>80</v>
      </c>
      <c r="BK159" s="224">
        <f>ROUND(I159*H159,2)</f>
        <v>0</v>
      </c>
      <c r="BL159" s="23" t="s">
        <v>230</v>
      </c>
      <c r="BM159" s="23" t="s">
        <v>284</v>
      </c>
    </row>
    <row r="160" s="1" customFormat="1" ht="6.96" customHeight="1">
      <c r="B160" s="66"/>
      <c r="C160" s="67"/>
      <c r="D160" s="67"/>
      <c r="E160" s="67"/>
      <c r="F160" s="67"/>
      <c r="G160" s="67"/>
      <c r="H160" s="67"/>
      <c r="I160" s="159"/>
      <c r="J160" s="67"/>
      <c r="K160" s="67"/>
      <c r="L160" s="71"/>
    </row>
  </sheetData>
  <sheetProtection sheet="1" autoFilter="0" formatColumns="0" formatRows="0" objects="1" scenarios="1" spinCount="100000" saltValue="oTJAHzBvxEYOrDPR+Nob3gWy+zF3qscrmsfLzoHH1uRZootqjOY/HrL7+EEM1ssu7jmsLem+vODCz+gwplmCZA==" hashValue="C8FUs/otYyZZ35GpqHIZMeoCYab//8ehFg6JxHqHUKkLVfiyFiMmuUXkD8jU5q7sWqg+u8fUSZou5MnDqNywzA==" algorithmName="SHA-512" password="CC35"/>
  <autoFilter ref="C80:K159"/>
  <mergeCells count="7">
    <mergeCell ref="E7:H7"/>
    <mergeCell ref="E22:H22"/>
    <mergeCell ref="E43:H43"/>
    <mergeCell ref="J47:J48"/>
    <mergeCell ref="E73:H73"/>
    <mergeCell ref="G1:H1"/>
    <mergeCell ref="L2:V2"/>
  </mergeCells>
  <hyperlinks>
    <hyperlink ref="F1:G1" location="C2" display="1) Krycí list soupisu"/>
    <hyperlink ref="G1:H1" location="C50" display="2) Rekapitulace"/>
    <hyperlink ref="J1" location="C80"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265" customWidth="1"/>
    <col min="2" max="2" width="1.664063" style="265" customWidth="1"/>
    <col min="3" max="4" width="5" style="265" customWidth="1"/>
    <col min="5" max="5" width="11.67" style="265" customWidth="1"/>
    <col min="6" max="6" width="9.17" style="265" customWidth="1"/>
    <col min="7" max="7" width="5" style="265" customWidth="1"/>
    <col min="8" max="8" width="77.83" style="265" customWidth="1"/>
    <col min="9" max="10" width="20" style="265" customWidth="1"/>
    <col min="11" max="11" width="1.664063" style="265" customWidth="1"/>
  </cols>
  <sheetData>
    <row r="1" ht="37.5" customHeight="1"/>
    <row r="2" ht="7.5" customHeight="1">
      <c r="B2" s="266"/>
      <c r="C2" s="267"/>
      <c r="D2" s="267"/>
      <c r="E2" s="267"/>
      <c r="F2" s="267"/>
      <c r="G2" s="267"/>
      <c r="H2" s="267"/>
      <c r="I2" s="267"/>
      <c r="J2" s="267"/>
      <c r="K2" s="268"/>
    </row>
    <row r="3" s="14" customFormat="1" ht="45" customHeight="1">
      <c r="B3" s="269"/>
      <c r="C3" s="270" t="s">
        <v>285</v>
      </c>
      <c r="D3" s="270"/>
      <c r="E3" s="270"/>
      <c r="F3" s="270"/>
      <c r="G3" s="270"/>
      <c r="H3" s="270"/>
      <c r="I3" s="270"/>
      <c r="J3" s="270"/>
      <c r="K3" s="271"/>
    </row>
    <row r="4" ht="25.5" customHeight="1">
      <c r="B4" s="272"/>
      <c r="C4" s="273" t="s">
        <v>286</v>
      </c>
      <c r="D4" s="273"/>
      <c r="E4" s="273"/>
      <c r="F4" s="273"/>
      <c r="G4" s="273"/>
      <c r="H4" s="273"/>
      <c r="I4" s="273"/>
      <c r="J4" s="273"/>
      <c r="K4" s="274"/>
    </row>
    <row r="5" ht="5.25" customHeight="1">
      <c r="B5" s="272"/>
      <c r="C5" s="275"/>
      <c r="D5" s="275"/>
      <c r="E5" s="275"/>
      <c r="F5" s="275"/>
      <c r="G5" s="275"/>
      <c r="H5" s="275"/>
      <c r="I5" s="275"/>
      <c r="J5" s="275"/>
      <c r="K5" s="274"/>
    </row>
    <row r="6" ht="15" customHeight="1">
      <c r="B6" s="272"/>
      <c r="C6" s="276" t="s">
        <v>287</v>
      </c>
      <c r="D6" s="276"/>
      <c r="E6" s="276"/>
      <c r="F6" s="276"/>
      <c r="G6" s="276"/>
      <c r="H6" s="276"/>
      <c r="I6" s="276"/>
      <c r="J6" s="276"/>
      <c r="K6" s="274"/>
    </row>
    <row r="7" ht="15" customHeight="1">
      <c r="B7" s="277"/>
      <c r="C7" s="276" t="s">
        <v>288</v>
      </c>
      <c r="D7" s="276"/>
      <c r="E7" s="276"/>
      <c r="F7" s="276"/>
      <c r="G7" s="276"/>
      <c r="H7" s="276"/>
      <c r="I7" s="276"/>
      <c r="J7" s="276"/>
      <c r="K7" s="274"/>
    </row>
    <row r="8" ht="12.75" customHeight="1">
      <c r="B8" s="277"/>
      <c r="C8" s="276"/>
      <c r="D8" s="276"/>
      <c r="E8" s="276"/>
      <c r="F8" s="276"/>
      <c r="G8" s="276"/>
      <c r="H8" s="276"/>
      <c r="I8" s="276"/>
      <c r="J8" s="276"/>
      <c r="K8" s="274"/>
    </row>
    <row r="9" ht="15" customHeight="1">
      <c r="B9" s="277"/>
      <c r="C9" s="276" t="s">
        <v>289</v>
      </c>
      <c r="D9" s="276"/>
      <c r="E9" s="276"/>
      <c r="F9" s="276"/>
      <c r="G9" s="276"/>
      <c r="H9" s="276"/>
      <c r="I9" s="276"/>
      <c r="J9" s="276"/>
      <c r="K9" s="274"/>
    </row>
    <row r="10" ht="15" customHeight="1">
      <c r="B10" s="277"/>
      <c r="C10" s="276"/>
      <c r="D10" s="276" t="s">
        <v>290</v>
      </c>
      <c r="E10" s="276"/>
      <c r="F10" s="276"/>
      <c r="G10" s="276"/>
      <c r="H10" s="276"/>
      <c r="I10" s="276"/>
      <c r="J10" s="276"/>
      <c r="K10" s="274"/>
    </row>
    <row r="11" ht="15" customHeight="1">
      <c r="B11" s="277"/>
      <c r="C11" s="278"/>
      <c r="D11" s="276" t="s">
        <v>291</v>
      </c>
      <c r="E11" s="276"/>
      <c r="F11" s="276"/>
      <c r="G11" s="276"/>
      <c r="H11" s="276"/>
      <c r="I11" s="276"/>
      <c r="J11" s="276"/>
      <c r="K11" s="274"/>
    </row>
    <row r="12" ht="12.75" customHeight="1">
      <c r="B12" s="277"/>
      <c r="C12" s="278"/>
      <c r="D12" s="278"/>
      <c r="E12" s="278"/>
      <c r="F12" s="278"/>
      <c r="G12" s="278"/>
      <c r="H12" s="278"/>
      <c r="I12" s="278"/>
      <c r="J12" s="278"/>
      <c r="K12" s="274"/>
    </row>
    <row r="13" ht="15" customHeight="1">
      <c r="B13" s="277"/>
      <c r="C13" s="278"/>
      <c r="D13" s="276" t="s">
        <v>292</v>
      </c>
      <c r="E13" s="276"/>
      <c r="F13" s="276"/>
      <c r="G13" s="276"/>
      <c r="H13" s="276"/>
      <c r="I13" s="276"/>
      <c r="J13" s="276"/>
      <c r="K13" s="274"/>
    </row>
    <row r="14" ht="15" customHeight="1">
      <c r="B14" s="277"/>
      <c r="C14" s="278"/>
      <c r="D14" s="276" t="s">
        <v>293</v>
      </c>
      <c r="E14" s="276"/>
      <c r="F14" s="276"/>
      <c r="G14" s="276"/>
      <c r="H14" s="276"/>
      <c r="I14" s="276"/>
      <c r="J14" s="276"/>
      <c r="K14" s="274"/>
    </row>
    <row r="15" ht="15" customHeight="1">
      <c r="B15" s="277"/>
      <c r="C15" s="278"/>
      <c r="D15" s="276" t="s">
        <v>294</v>
      </c>
      <c r="E15" s="276"/>
      <c r="F15" s="276"/>
      <c r="G15" s="276"/>
      <c r="H15" s="276"/>
      <c r="I15" s="276"/>
      <c r="J15" s="276"/>
      <c r="K15" s="274"/>
    </row>
    <row r="16" ht="15" customHeight="1">
      <c r="B16" s="277"/>
      <c r="C16" s="278"/>
      <c r="D16" s="278"/>
      <c r="E16" s="279" t="s">
        <v>79</v>
      </c>
      <c r="F16" s="276" t="s">
        <v>295</v>
      </c>
      <c r="G16" s="276"/>
      <c r="H16" s="276"/>
      <c r="I16" s="276"/>
      <c r="J16" s="276"/>
      <c r="K16" s="274"/>
    </row>
    <row r="17" ht="15" customHeight="1">
      <c r="B17" s="277"/>
      <c r="C17" s="278"/>
      <c r="D17" s="278"/>
      <c r="E17" s="279" t="s">
        <v>296</v>
      </c>
      <c r="F17" s="276" t="s">
        <v>297</v>
      </c>
      <c r="G17" s="276"/>
      <c r="H17" s="276"/>
      <c r="I17" s="276"/>
      <c r="J17" s="276"/>
      <c r="K17" s="274"/>
    </row>
    <row r="18" ht="15" customHeight="1">
      <c r="B18" s="277"/>
      <c r="C18" s="278"/>
      <c r="D18" s="278"/>
      <c r="E18" s="279" t="s">
        <v>298</v>
      </c>
      <c r="F18" s="276" t="s">
        <v>299</v>
      </c>
      <c r="G18" s="276"/>
      <c r="H18" s="276"/>
      <c r="I18" s="276"/>
      <c r="J18" s="276"/>
      <c r="K18" s="274"/>
    </row>
    <row r="19" ht="15" customHeight="1">
      <c r="B19" s="277"/>
      <c r="C19" s="278"/>
      <c r="D19" s="278"/>
      <c r="E19" s="279" t="s">
        <v>300</v>
      </c>
      <c r="F19" s="276" t="s">
        <v>301</v>
      </c>
      <c r="G19" s="276"/>
      <c r="H19" s="276"/>
      <c r="I19" s="276"/>
      <c r="J19" s="276"/>
      <c r="K19" s="274"/>
    </row>
    <row r="20" ht="15" customHeight="1">
      <c r="B20" s="277"/>
      <c r="C20" s="278"/>
      <c r="D20" s="278"/>
      <c r="E20" s="279" t="s">
        <v>302</v>
      </c>
      <c r="F20" s="276" t="s">
        <v>236</v>
      </c>
      <c r="G20" s="276"/>
      <c r="H20" s="276"/>
      <c r="I20" s="276"/>
      <c r="J20" s="276"/>
      <c r="K20" s="274"/>
    </row>
    <row r="21" ht="15" customHeight="1">
      <c r="B21" s="277"/>
      <c r="C21" s="278"/>
      <c r="D21" s="278"/>
      <c r="E21" s="279" t="s">
        <v>303</v>
      </c>
      <c r="F21" s="276" t="s">
        <v>304</v>
      </c>
      <c r="G21" s="276"/>
      <c r="H21" s="276"/>
      <c r="I21" s="276"/>
      <c r="J21" s="276"/>
      <c r="K21" s="274"/>
    </row>
    <row r="22" ht="12.75" customHeight="1">
      <c r="B22" s="277"/>
      <c r="C22" s="278"/>
      <c r="D22" s="278"/>
      <c r="E22" s="278"/>
      <c r="F22" s="278"/>
      <c r="G22" s="278"/>
      <c r="H22" s="278"/>
      <c r="I22" s="278"/>
      <c r="J22" s="278"/>
      <c r="K22" s="274"/>
    </row>
    <row r="23" ht="15" customHeight="1">
      <c r="B23" s="277"/>
      <c r="C23" s="276" t="s">
        <v>305</v>
      </c>
      <c r="D23" s="276"/>
      <c r="E23" s="276"/>
      <c r="F23" s="276"/>
      <c r="G23" s="276"/>
      <c r="H23" s="276"/>
      <c r="I23" s="276"/>
      <c r="J23" s="276"/>
      <c r="K23" s="274"/>
    </row>
    <row r="24" ht="15" customHeight="1">
      <c r="B24" s="277"/>
      <c r="C24" s="276" t="s">
        <v>306</v>
      </c>
      <c r="D24" s="276"/>
      <c r="E24" s="276"/>
      <c r="F24" s="276"/>
      <c r="G24" s="276"/>
      <c r="H24" s="276"/>
      <c r="I24" s="276"/>
      <c r="J24" s="276"/>
      <c r="K24" s="274"/>
    </row>
    <row r="25" ht="15" customHeight="1">
      <c r="B25" s="277"/>
      <c r="C25" s="276"/>
      <c r="D25" s="276" t="s">
        <v>307</v>
      </c>
      <c r="E25" s="276"/>
      <c r="F25" s="276"/>
      <c r="G25" s="276"/>
      <c r="H25" s="276"/>
      <c r="I25" s="276"/>
      <c r="J25" s="276"/>
      <c r="K25" s="274"/>
    </row>
    <row r="26" ht="15" customHeight="1">
      <c r="B26" s="277"/>
      <c r="C26" s="278"/>
      <c r="D26" s="276" t="s">
        <v>308</v>
      </c>
      <c r="E26" s="276"/>
      <c r="F26" s="276"/>
      <c r="G26" s="276"/>
      <c r="H26" s="276"/>
      <c r="I26" s="276"/>
      <c r="J26" s="276"/>
      <c r="K26" s="274"/>
    </row>
    <row r="27" ht="12.75" customHeight="1">
      <c r="B27" s="277"/>
      <c r="C27" s="278"/>
      <c r="D27" s="278"/>
      <c r="E27" s="278"/>
      <c r="F27" s="278"/>
      <c r="G27" s="278"/>
      <c r="H27" s="278"/>
      <c r="I27" s="278"/>
      <c r="J27" s="278"/>
      <c r="K27" s="274"/>
    </row>
    <row r="28" ht="15" customHeight="1">
      <c r="B28" s="277"/>
      <c r="C28" s="278"/>
      <c r="D28" s="276" t="s">
        <v>309</v>
      </c>
      <c r="E28" s="276"/>
      <c r="F28" s="276"/>
      <c r="G28" s="276"/>
      <c r="H28" s="276"/>
      <c r="I28" s="276"/>
      <c r="J28" s="276"/>
      <c r="K28" s="274"/>
    </row>
    <row r="29" ht="15" customHeight="1">
      <c r="B29" s="277"/>
      <c r="C29" s="278"/>
      <c r="D29" s="276" t="s">
        <v>310</v>
      </c>
      <c r="E29" s="276"/>
      <c r="F29" s="276"/>
      <c r="G29" s="276"/>
      <c r="H29" s="276"/>
      <c r="I29" s="276"/>
      <c r="J29" s="276"/>
      <c r="K29" s="274"/>
    </row>
    <row r="30" ht="12.75" customHeight="1">
      <c r="B30" s="277"/>
      <c r="C30" s="278"/>
      <c r="D30" s="278"/>
      <c r="E30" s="278"/>
      <c r="F30" s="278"/>
      <c r="G30" s="278"/>
      <c r="H30" s="278"/>
      <c r="I30" s="278"/>
      <c r="J30" s="278"/>
      <c r="K30" s="274"/>
    </row>
    <row r="31" ht="15" customHeight="1">
      <c r="B31" s="277"/>
      <c r="C31" s="278"/>
      <c r="D31" s="276" t="s">
        <v>311</v>
      </c>
      <c r="E31" s="276"/>
      <c r="F31" s="276"/>
      <c r="G31" s="276"/>
      <c r="H31" s="276"/>
      <c r="I31" s="276"/>
      <c r="J31" s="276"/>
      <c r="K31" s="274"/>
    </row>
    <row r="32" ht="15" customHeight="1">
      <c r="B32" s="277"/>
      <c r="C32" s="278"/>
      <c r="D32" s="276" t="s">
        <v>312</v>
      </c>
      <c r="E32" s="276"/>
      <c r="F32" s="276"/>
      <c r="G32" s="276"/>
      <c r="H32" s="276"/>
      <c r="I32" s="276"/>
      <c r="J32" s="276"/>
      <c r="K32" s="274"/>
    </row>
    <row r="33" ht="15" customHeight="1">
      <c r="B33" s="277"/>
      <c r="C33" s="278"/>
      <c r="D33" s="276" t="s">
        <v>313</v>
      </c>
      <c r="E33" s="276"/>
      <c r="F33" s="276"/>
      <c r="G33" s="276"/>
      <c r="H33" s="276"/>
      <c r="I33" s="276"/>
      <c r="J33" s="276"/>
      <c r="K33" s="274"/>
    </row>
    <row r="34" ht="15" customHeight="1">
      <c r="B34" s="277"/>
      <c r="C34" s="278"/>
      <c r="D34" s="276"/>
      <c r="E34" s="280" t="s">
        <v>106</v>
      </c>
      <c r="F34" s="276"/>
      <c r="G34" s="276" t="s">
        <v>314</v>
      </c>
      <c r="H34" s="276"/>
      <c r="I34" s="276"/>
      <c r="J34" s="276"/>
      <c r="K34" s="274"/>
    </row>
    <row r="35" ht="30.75" customHeight="1">
      <c r="B35" s="277"/>
      <c r="C35" s="278"/>
      <c r="D35" s="276"/>
      <c r="E35" s="280" t="s">
        <v>315</v>
      </c>
      <c r="F35" s="276"/>
      <c r="G35" s="276" t="s">
        <v>316</v>
      </c>
      <c r="H35" s="276"/>
      <c r="I35" s="276"/>
      <c r="J35" s="276"/>
      <c r="K35" s="274"/>
    </row>
    <row r="36" ht="15" customHeight="1">
      <c r="B36" s="277"/>
      <c r="C36" s="278"/>
      <c r="D36" s="276"/>
      <c r="E36" s="280" t="s">
        <v>56</v>
      </c>
      <c r="F36" s="276"/>
      <c r="G36" s="276" t="s">
        <v>317</v>
      </c>
      <c r="H36" s="276"/>
      <c r="I36" s="276"/>
      <c r="J36" s="276"/>
      <c r="K36" s="274"/>
    </row>
    <row r="37" ht="15" customHeight="1">
      <c r="B37" s="277"/>
      <c r="C37" s="278"/>
      <c r="D37" s="276"/>
      <c r="E37" s="280" t="s">
        <v>107</v>
      </c>
      <c r="F37" s="276"/>
      <c r="G37" s="276" t="s">
        <v>318</v>
      </c>
      <c r="H37" s="276"/>
      <c r="I37" s="276"/>
      <c r="J37" s="276"/>
      <c r="K37" s="274"/>
    </row>
    <row r="38" ht="15" customHeight="1">
      <c r="B38" s="277"/>
      <c r="C38" s="278"/>
      <c r="D38" s="276"/>
      <c r="E38" s="280" t="s">
        <v>108</v>
      </c>
      <c r="F38" s="276"/>
      <c r="G38" s="276" t="s">
        <v>319</v>
      </c>
      <c r="H38" s="276"/>
      <c r="I38" s="276"/>
      <c r="J38" s="276"/>
      <c r="K38" s="274"/>
    </row>
    <row r="39" ht="15" customHeight="1">
      <c r="B39" s="277"/>
      <c r="C39" s="278"/>
      <c r="D39" s="276"/>
      <c r="E39" s="280" t="s">
        <v>109</v>
      </c>
      <c r="F39" s="276"/>
      <c r="G39" s="276" t="s">
        <v>320</v>
      </c>
      <c r="H39" s="276"/>
      <c r="I39" s="276"/>
      <c r="J39" s="276"/>
      <c r="K39" s="274"/>
    </row>
    <row r="40" ht="15" customHeight="1">
      <c r="B40" s="277"/>
      <c r="C40" s="278"/>
      <c r="D40" s="276"/>
      <c r="E40" s="280" t="s">
        <v>321</v>
      </c>
      <c r="F40" s="276"/>
      <c r="G40" s="276" t="s">
        <v>322</v>
      </c>
      <c r="H40" s="276"/>
      <c r="I40" s="276"/>
      <c r="J40" s="276"/>
      <c r="K40" s="274"/>
    </row>
    <row r="41" ht="15" customHeight="1">
      <c r="B41" s="277"/>
      <c r="C41" s="278"/>
      <c r="D41" s="276"/>
      <c r="E41" s="280"/>
      <c r="F41" s="276"/>
      <c r="G41" s="276" t="s">
        <v>323</v>
      </c>
      <c r="H41" s="276"/>
      <c r="I41" s="276"/>
      <c r="J41" s="276"/>
      <c r="K41" s="274"/>
    </row>
    <row r="42" ht="15" customHeight="1">
      <c r="B42" s="277"/>
      <c r="C42" s="278"/>
      <c r="D42" s="276"/>
      <c r="E42" s="280" t="s">
        <v>324</v>
      </c>
      <c r="F42" s="276"/>
      <c r="G42" s="276" t="s">
        <v>325</v>
      </c>
      <c r="H42" s="276"/>
      <c r="I42" s="276"/>
      <c r="J42" s="276"/>
      <c r="K42" s="274"/>
    </row>
    <row r="43" ht="15" customHeight="1">
      <c r="B43" s="277"/>
      <c r="C43" s="278"/>
      <c r="D43" s="276"/>
      <c r="E43" s="280" t="s">
        <v>111</v>
      </c>
      <c r="F43" s="276"/>
      <c r="G43" s="276" t="s">
        <v>326</v>
      </c>
      <c r="H43" s="276"/>
      <c r="I43" s="276"/>
      <c r="J43" s="276"/>
      <c r="K43" s="274"/>
    </row>
    <row r="44" ht="12.75" customHeight="1">
      <c r="B44" s="277"/>
      <c r="C44" s="278"/>
      <c r="D44" s="276"/>
      <c r="E44" s="276"/>
      <c r="F44" s="276"/>
      <c r="G44" s="276"/>
      <c r="H44" s="276"/>
      <c r="I44" s="276"/>
      <c r="J44" s="276"/>
      <c r="K44" s="274"/>
    </row>
    <row r="45" ht="15" customHeight="1">
      <c r="B45" s="277"/>
      <c r="C45" s="278"/>
      <c r="D45" s="276" t="s">
        <v>327</v>
      </c>
      <c r="E45" s="276"/>
      <c r="F45" s="276"/>
      <c r="G45" s="276"/>
      <c r="H45" s="276"/>
      <c r="I45" s="276"/>
      <c r="J45" s="276"/>
      <c r="K45" s="274"/>
    </row>
    <row r="46" ht="15" customHeight="1">
      <c r="B46" s="277"/>
      <c r="C46" s="278"/>
      <c r="D46" s="278"/>
      <c r="E46" s="276" t="s">
        <v>328</v>
      </c>
      <c r="F46" s="276"/>
      <c r="G46" s="276"/>
      <c r="H46" s="276"/>
      <c r="I46" s="276"/>
      <c r="J46" s="276"/>
      <c r="K46" s="274"/>
    </row>
    <row r="47" ht="15" customHeight="1">
      <c r="B47" s="277"/>
      <c r="C47" s="278"/>
      <c r="D47" s="278"/>
      <c r="E47" s="276" t="s">
        <v>329</v>
      </c>
      <c r="F47" s="276"/>
      <c r="G47" s="276"/>
      <c r="H47" s="276"/>
      <c r="I47" s="276"/>
      <c r="J47" s="276"/>
      <c r="K47" s="274"/>
    </row>
    <row r="48" ht="15" customHeight="1">
      <c r="B48" s="277"/>
      <c r="C48" s="278"/>
      <c r="D48" s="278"/>
      <c r="E48" s="276" t="s">
        <v>330</v>
      </c>
      <c r="F48" s="276"/>
      <c r="G48" s="276"/>
      <c r="H48" s="276"/>
      <c r="I48" s="276"/>
      <c r="J48" s="276"/>
      <c r="K48" s="274"/>
    </row>
    <row r="49" ht="15" customHeight="1">
      <c r="B49" s="277"/>
      <c r="C49" s="278"/>
      <c r="D49" s="276" t="s">
        <v>331</v>
      </c>
      <c r="E49" s="276"/>
      <c r="F49" s="276"/>
      <c r="G49" s="276"/>
      <c r="H49" s="276"/>
      <c r="I49" s="276"/>
      <c r="J49" s="276"/>
      <c r="K49" s="274"/>
    </row>
    <row r="50" ht="25.5" customHeight="1">
      <c r="B50" s="272"/>
      <c r="C50" s="273" t="s">
        <v>332</v>
      </c>
      <c r="D50" s="273"/>
      <c r="E50" s="273"/>
      <c r="F50" s="273"/>
      <c r="G50" s="273"/>
      <c r="H50" s="273"/>
      <c r="I50" s="273"/>
      <c r="J50" s="273"/>
      <c r="K50" s="274"/>
    </row>
    <row r="51" ht="5.25" customHeight="1">
      <c r="B51" s="272"/>
      <c r="C51" s="275"/>
      <c r="D51" s="275"/>
      <c r="E51" s="275"/>
      <c r="F51" s="275"/>
      <c r="G51" s="275"/>
      <c r="H51" s="275"/>
      <c r="I51" s="275"/>
      <c r="J51" s="275"/>
      <c r="K51" s="274"/>
    </row>
    <row r="52" ht="15" customHeight="1">
      <c r="B52" s="272"/>
      <c r="C52" s="276" t="s">
        <v>333</v>
      </c>
      <c r="D52" s="276"/>
      <c r="E52" s="276"/>
      <c r="F52" s="276"/>
      <c r="G52" s="276"/>
      <c r="H52" s="276"/>
      <c r="I52" s="276"/>
      <c r="J52" s="276"/>
      <c r="K52" s="274"/>
    </row>
    <row r="53" ht="15" customHeight="1">
      <c r="B53" s="272"/>
      <c r="C53" s="276" t="s">
        <v>334</v>
      </c>
      <c r="D53" s="276"/>
      <c r="E53" s="276"/>
      <c r="F53" s="276"/>
      <c r="G53" s="276"/>
      <c r="H53" s="276"/>
      <c r="I53" s="276"/>
      <c r="J53" s="276"/>
      <c r="K53" s="274"/>
    </row>
    <row r="54" ht="12.75" customHeight="1">
      <c r="B54" s="272"/>
      <c r="C54" s="276"/>
      <c r="D54" s="276"/>
      <c r="E54" s="276"/>
      <c r="F54" s="276"/>
      <c r="G54" s="276"/>
      <c r="H54" s="276"/>
      <c r="I54" s="276"/>
      <c r="J54" s="276"/>
      <c r="K54" s="274"/>
    </row>
    <row r="55" ht="15" customHeight="1">
      <c r="B55" s="272"/>
      <c r="C55" s="276" t="s">
        <v>335</v>
      </c>
      <c r="D55" s="276"/>
      <c r="E55" s="276"/>
      <c r="F55" s="276"/>
      <c r="G55" s="276"/>
      <c r="H55" s="276"/>
      <c r="I55" s="276"/>
      <c r="J55" s="276"/>
      <c r="K55" s="274"/>
    </row>
    <row r="56" ht="15" customHeight="1">
      <c r="B56" s="272"/>
      <c r="C56" s="278"/>
      <c r="D56" s="276" t="s">
        <v>336</v>
      </c>
      <c r="E56" s="276"/>
      <c r="F56" s="276"/>
      <c r="G56" s="276"/>
      <c r="H56" s="276"/>
      <c r="I56" s="276"/>
      <c r="J56" s="276"/>
      <c r="K56" s="274"/>
    </row>
    <row r="57" ht="15" customHeight="1">
      <c r="B57" s="272"/>
      <c r="C57" s="278"/>
      <c r="D57" s="276" t="s">
        <v>337</v>
      </c>
      <c r="E57" s="276"/>
      <c r="F57" s="276"/>
      <c r="G57" s="276"/>
      <c r="H57" s="276"/>
      <c r="I57" s="276"/>
      <c r="J57" s="276"/>
      <c r="K57" s="274"/>
    </row>
    <row r="58" ht="15" customHeight="1">
      <c r="B58" s="272"/>
      <c r="C58" s="278"/>
      <c r="D58" s="276" t="s">
        <v>338</v>
      </c>
      <c r="E58" s="276"/>
      <c r="F58" s="276"/>
      <c r="G58" s="276"/>
      <c r="H58" s="276"/>
      <c r="I58" s="276"/>
      <c r="J58" s="276"/>
      <c r="K58" s="274"/>
    </row>
    <row r="59" ht="15" customHeight="1">
      <c r="B59" s="272"/>
      <c r="C59" s="278"/>
      <c r="D59" s="276" t="s">
        <v>339</v>
      </c>
      <c r="E59" s="276"/>
      <c r="F59" s="276"/>
      <c r="G59" s="276"/>
      <c r="H59" s="276"/>
      <c r="I59" s="276"/>
      <c r="J59" s="276"/>
      <c r="K59" s="274"/>
    </row>
    <row r="60" ht="15" customHeight="1">
      <c r="B60" s="272"/>
      <c r="C60" s="278"/>
      <c r="D60" s="281" t="s">
        <v>340</v>
      </c>
      <c r="E60" s="281"/>
      <c r="F60" s="281"/>
      <c r="G60" s="281"/>
      <c r="H60" s="281"/>
      <c r="I60" s="281"/>
      <c r="J60" s="281"/>
      <c r="K60" s="274"/>
    </row>
    <row r="61" ht="15" customHeight="1">
      <c r="B61" s="272"/>
      <c r="C61" s="278"/>
      <c r="D61" s="276" t="s">
        <v>341</v>
      </c>
      <c r="E61" s="276"/>
      <c r="F61" s="276"/>
      <c r="G61" s="276"/>
      <c r="H61" s="276"/>
      <c r="I61" s="276"/>
      <c r="J61" s="276"/>
      <c r="K61" s="274"/>
    </row>
    <row r="62" ht="12.75" customHeight="1">
      <c r="B62" s="272"/>
      <c r="C62" s="278"/>
      <c r="D62" s="278"/>
      <c r="E62" s="282"/>
      <c r="F62" s="278"/>
      <c r="G62" s="278"/>
      <c r="H62" s="278"/>
      <c r="I62" s="278"/>
      <c r="J62" s="278"/>
      <c r="K62" s="274"/>
    </row>
    <row r="63" ht="15" customHeight="1">
      <c r="B63" s="272"/>
      <c r="C63" s="278"/>
      <c r="D63" s="276" t="s">
        <v>342</v>
      </c>
      <c r="E63" s="276"/>
      <c r="F63" s="276"/>
      <c r="G63" s="276"/>
      <c r="H63" s="276"/>
      <c r="I63" s="276"/>
      <c r="J63" s="276"/>
      <c r="K63" s="274"/>
    </row>
    <row r="64" ht="15" customHeight="1">
      <c r="B64" s="272"/>
      <c r="C64" s="278"/>
      <c r="D64" s="281" t="s">
        <v>343</v>
      </c>
      <c r="E64" s="281"/>
      <c r="F64" s="281"/>
      <c r="G64" s="281"/>
      <c r="H64" s="281"/>
      <c r="I64" s="281"/>
      <c r="J64" s="281"/>
      <c r="K64" s="274"/>
    </row>
    <row r="65" ht="15" customHeight="1">
      <c r="B65" s="272"/>
      <c r="C65" s="278"/>
      <c r="D65" s="276" t="s">
        <v>344</v>
      </c>
      <c r="E65" s="276"/>
      <c r="F65" s="276"/>
      <c r="G65" s="276"/>
      <c r="H65" s="276"/>
      <c r="I65" s="276"/>
      <c r="J65" s="276"/>
      <c r="K65" s="274"/>
    </row>
    <row r="66" ht="15" customHeight="1">
      <c r="B66" s="272"/>
      <c r="C66" s="278"/>
      <c r="D66" s="276" t="s">
        <v>345</v>
      </c>
      <c r="E66" s="276"/>
      <c r="F66" s="276"/>
      <c r="G66" s="276"/>
      <c r="H66" s="276"/>
      <c r="I66" s="276"/>
      <c r="J66" s="276"/>
      <c r="K66" s="274"/>
    </row>
    <row r="67" ht="15" customHeight="1">
      <c r="B67" s="272"/>
      <c r="C67" s="278"/>
      <c r="D67" s="276" t="s">
        <v>346</v>
      </c>
      <c r="E67" s="276"/>
      <c r="F67" s="276"/>
      <c r="G67" s="276"/>
      <c r="H67" s="276"/>
      <c r="I67" s="276"/>
      <c r="J67" s="276"/>
      <c r="K67" s="274"/>
    </row>
    <row r="68" ht="15" customHeight="1">
      <c r="B68" s="272"/>
      <c r="C68" s="278"/>
      <c r="D68" s="276" t="s">
        <v>347</v>
      </c>
      <c r="E68" s="276"/>
      <c r="F68" s="276"/>
      <c r="G68" s="276"/>
      <c r="H68" s="276"/>
      <c r="I68" s="276"/>
      <c r="J68" s="276"/>
      <c r="K68" s="274"/>
    </row>
    <row r="69" ht="12.75" customHeight="1">
      <c r="B69" s="283"/>
      <c r="C69" s="284"/>
      <c r="D69" s="284"/>
      <c r="E69" s="284"/>
      <c r="F69" s="284"/>
      <c r="G69" s="284"/>
      <c r="H69" s="284"/>
      <c r="I69" s="284"/>
      <c r="J69" s="284"/>
      <c r="K69" s="285"/>
    </row>
    <row r="70" ht="18.75" customHeight="1">
      <c r="B70" s="286"/>
      <c r="C70" s="286"/>
      <c r="D70" s="286"/>
      <c r="E70" s="286"/>
      <c r="F70" s="286"/>
      <c r="G70" s="286"/>
      <c r="H70" s="286"/>
      <c r="I70" s="286"/>
      <c r="J70" s="286"/>
      <c r="K70" s="287"/>
    </row>
    <row r="71" ht="18.75" customHeight="1">
      <c r="B71" s="287"/>
      <c r="C71" s="287"/>
      <c r="D71" s="287"/>
      <c r="E71" s="287"/>
      <c r="F71" s="287"/>
      <c r="G71" s="287"/>
      <c r="H71" s="287"/>
      <c r="I71" s="287"/>
      <c r="J71" s="287"/>
      <c r="K71" s="287"/>
    </row>
    <row r="72" ht="7.5" customHeight="1">
      <c r="B72" s="288"/>
      <c r="C72" s="289"/>
      <c r="D72" s="289"/>
      <c r="E72" s="289"/>
      <c r="F72" s="289"/>
      <c r="G72" s="289"/>
      <c r="H72" s="289"/>
      <c r="I72" s="289"/>
      <c r="J72" s="289"/>
      <c r="K72" s="290"/>
    </row>
    <row r="73" ht="45" customHeight="1">
      <c r="B73" s="291"/>
      <c r="C73" s="292" t="s">
        <v>86</v>
      </c>
      <c r="D73" s="292"/>
      <c r="E73" s="292"/>
      <c r="F73" s="292"/>
      <c r="G73" s="292"/>
      <c r="H73" s="292"/>
      <c r="I73" s="292"/>
      <c r="J73" s="292"/>
      <c r="K73" s="293"/>
    </row>
    <row r="74" ht="17.25" customHeight="1">
      <c r="B74" s="291"/>
      <c r="C74" s="294" t="s">
        <v>348</v>
      </c>
      <c r="D74" s="294"/>
      <c r="E74" s="294"/>
      <c r="F74" s="294" t="s">
        <v>349</v>
      </c>
      <c r="G74" s="295"/>
      <c r="H74" s="294" t="s">
        <v>107</v>
      </c>
      <c r="I74" s="294" t="s">
        <v>60</v>
      </c>
      <c r="J74" s="294" t="s">
        <v>350</v>
      </c>
      <c r="K74" s="293"/>
    </row>
    <row r="75" ht="17.25" customHeight="1">
      <c r="B75" s="291"/>
      <c r="C75" s="296" t="s">
        <v>351</v>
      </c>
      <c r="D75" s="296"/>
      <c r="E75" s="296"/>
      <c r="F75" s="297" t="s">
        <v>352</v>
      </c>
      <c r="G75" s="298"/>
      <c r="H75" s="296"/>
      <c r="I75" s="296"/>
      <c r="J75" s="296" t="s">
        <v>353</v>
      </c>
      <c r="K75" s="293"/>
    </row>
    <row r="76" ht="5.25" customHeight="1">
      <c r="B76" s="291"/>
      <c r="C76" s="299"/>
      <c r="D76" s="299"/>
      <c r="E76" s="299"/>
      <c r="F76" s="299"/>
      <c r="G76" s="300"/>
      <c r="H76" s="299"/>
      <c r="I76" s="299"/>
      <c r="J76" s="299"/>
      <c r="K76" s="293"/>
    </row>
    <row r="77" ht="15" customHeight="1">
      <c r="B77" s="291"/>
      <c r="C77" s="280" t="s">
        <v>56</v>
      </c>
      <c r="D77" s="299"/>
      <c r="E77" s="299"/>
      <c r="F77" s="301" t="s">
        <v>354</v>
      </c>
      <c r="G77" s="300"/>
      <c r="H77" s="280" t="s">
        <v>355</v>
      </c>
      <c r="I77" s="280" t="s">
        <v>356</v>
      </c>
      <c r="J77" s="280">
        <v>20</v>
      </c>
      <c r="K77" s="293"/>
    </row>
    <row r="78" ht="15" customHeight="1">
      <c r="B78" s="291"/>
      <c r="C78" s="280" t="s">
        <v>357</v>
      </c>
      <c r="D78" s="280"/>
      <c r="E78" s="280"/>
      <c r="F78" s="301" t="s">
        <v>354</v>
      </c>
      <c r="G78" s="300"/>
      <c r="H78" s="280" t="s">
        <v>358</v>
      </c>
      <c r="I78" s="280" t="s">
        <v>356</v>
      </c>
      <c r="J78" s="280">
        <v>120</v>
      </c>
      <c r="K78" s="293"/>
    </row>
    <row r="79" ht="15" customHeight="1">
      <c r="B79" s="302"/>
      <c r="C79" s="280" t="s">
        <v>359</v>
      </c>
      <c r="D79" s="280"/>
      <c r="E79" s="280"/>
      <c r="F79" s="301" t="s">
        <v>360</v>
      </c>
      <c r="G79" s="300"/>
      <c r="H79" s="280" t="s">
        <v>361</v>
      </c>
      <c r="I79" s="280" t="s">
        <v>356</v>
      </c>
      <c r="J79" s="280">
        <v>50</v>
      </c>
      <c r="K79" s="293"/>
    </row>
    <row r="80" ht="15" customHeight="1">
      <c r="B80" s="302"/>
      <c r="C80" s="280" t="s">
        <v>362</v>
      </c>
      <c r="D80" s="280"/>
      <c r="E80" s="280"/>
      <c r="F80" s="301" t="s">
        <v>354</v>
      </c>
      <c r="G80" s="300"/>
      <c r="H80" s="280" t="s">
        <v>363</v>
      </c>
      <c r="I80" s="280" t="s">
        <v>364</v>
      </c>
      <c r="J80" s="280"/>
      <c r="K80" s="293"/>
    </row>
    <row r="81" ht="15" customHeight="1">
      <c r="B81" s="302"/>
      <c r="C81" s="303" t="s">
        <v>365</v>
      </c>
      <c r="D81" s="303"/>
      <c r="E81" s="303"/>
      <c r="F81" s="304" t="s">
        <v>360</v>
      </c>
      <c r="G81" s="303"/>
      <c r="H81" s="303" t="s">
        <v>366</v>
      </c>
      <c r="I81" s="303" t="s">
        <v>356</v>
      </c>
      <c r="J81" s="303">
        <v>15</v>
      </c>
      <c r="K81" s="293"/>
    </row>
    <row r="82" ht="15" customHeight="1">
      <c r="B82" s="302"/>
      <c r="C82" s="303" t="s">
        <v>367</v>
      </c>
      <c r="D82" s="303"/>
      <c r="E82" s="303"/>
      <c r="F82" s="304" t="s">
        <v>360</v>
      </c>
      <c r="G82" s="303"/>
      <c r="H82" s="303" t="s">
        <v>368</v>
      </c>
      <c r="I82" s="303" t="s">
        <v>356</v>
      </c>
      <c r="J82" s="303">
        <v>15</v>
      </c>
      <c r="K82" s="293"/>
    </row>
    <row r="83" ht="15" customHeight="1">
      <c r="B83" s="302"/>
      <c r="C83" s="303" t="s">
        <v>369</v>
      </c>
      <c r="D83" s="303"/>
      <c r="E83" s="303"/>
      <c r="F83" s="304" t="s">
        <v>360</v>
      </c>
      <c r="G83" s="303"/>
      <c r="H83" s="303" t="s">
        <v>370</v>
      </c>
      <c r="I83" s="303" t="s">
        <v>356</v>
      </c>
      <c r="J83" s="303">
        <v>20</v>
      </c>
      <c r="K83" s="293"/>
    </row>
    <row r="84" ht="15" customHeight="1">
      <c r="B84" s="302"/>
      <c r="C84" s="303" t="s">
        <v>371</v>
      </c>
      <c r="D84" s="303"/>
      <c r="E84" s="303"/>
      <c r="F84" s="304" t="s">
        <v>360</v>
      </c>
      <c r="G84" s="303"/>
      <c r="H84" s="303" t="s">
        <v>372</v>
      </c>
      <c r="I84" s="303" t="s">
        <v>356</v>
      </c>
      <c r="J84" s="303">
        <v>20</v>
      </c>
      <c r="K84" s="293"/>
    </row>
    <row r="85" ht="15" customHeight="1">
      <c r="B85" s="302"/>
      <c r="C85" s="280" t="s">
        <v>373</v>
      </c>
      <c r="D85" s="280"/>
      <c r="E85" s="280"/>
      <c r="F85" s="301" t="s">
        <v>360</v>
      </c>
      <c r="G85" s="300"/>
      <c r="H85" s="280" t="s">
        <v>374</v>
      </c>
      <c r="I85" s="280" t="s">
        <v>356</v>
      </c>
      <c r="J85" s="280">
        <v>50</v>
      </c>
      <c r="K85" s="293"/>
    </row>
    <row r="86" ht="15" customHeight="1">
      <c r="B86" s="302"/>
      <c r="C86" s="280" t="s">
        <v>375</v>
      </c>
      <c r="D86" s="280"/>
      <c r="E86" s="280"/>
      <c r="F86" s="301" t="s">
        <v>360</v>
      </c>
      <c r="G86" s="300"/>
      <c r="H86" s="280" t="s">
        <v>376</v>
      </c>
      <c r="I86" s="280" t="s">
        <v>356</v>
      </c>
      <c r="J86" s="280">
        <v>20</v>
      </c>
      <c r="K86" s="293"/>
    </row>
    <row r="87" ht="15" customHeight="1">
      <c r="B87" s="302"/>
      <c r="C87" s="280" t="s">
        <v>377</v>
      </c>
      <c r="D87" s="280"/>
      <c r="E87" s="280"/>
      <c r="F87" s="301" t="s">
        <v>360</v>
      </c>
      <c r="G87" s="300"/>
      <c r="H87" s="280" t="s">
        <v>378</v>
      </c>
      <c r="I87" s="280" t="s">
        <v>356</v>
      </c>
      <c r="J87" s="280">
        <v>20</v>
      </c>
      <c r="K87" s="293"/>
    </row>
    <row r="88" ht="15" customHeight="1">
      <c r="B88" s="302"/>
      <c r="C88" s="280" t="s">
        <v>379</v>
      </c>
      <c r="D88" s="280"/>
      <c r="E88" s="280"/>
      <c r="F88" s="301" t="s">
        <v>360</v>
      </c>
      <c r="G88" s="300"/>
      <c r="H88" s="280" t="s">
        <v>380</v>
      </c>
      <c r="I88" s="280" t="s">
        <v>356</v>
      </c>
      <c r="J88" s="280">
        <v>50</v>
      </c>
      <c r="K88" s="293"/>
    </row>
    <row r="89" ht="15" customHeight="1">
      <c r="B89" s="302"/>
      <c r="C89" s="280" t="s">
        <v>381</v>
      </c>
      <c r="D89" s="280"/>
      <c r="E89" s="280"/>
      <c r="F89" s="301" t="s">
        <v>360</v>
      </c>
      <c r="G89" s="300"/>
      <c r="H89" s="280" t="s">
        <v>381</v>
      </c>
      <c r="I89" s="280" t="s">
        <v>356</v>
      </c>
      <c r="J89" s="280">
        <v>50</v>
      </c>
      <c r="K89" s="293"/>
    </row>
    <row r="90" ht="15" customHeight="1">
      <c r="B90" s="302"/>
      <c r="C90" s="280" t="s">
        <v>112</v>
      </c>
      <c r="D90" s="280"/>
      <c r="E90" s="280"/>
      <c r="F90" s="301" t="s">
        <v>360</v>
      </c>
      <c r="G90" s="300"/>
      <c r="H90" s="280" t="s">
        <v>382</v>
      </c>
      <c r="I90" s="280" t="s">
        <v>356</v>
      </c>
      <c r="J90" s="280">
        <v>255</v>
      </c>
      <c r="K90" s="293"/>
    </row>
    <row r="91" ht="15" customHeight="1">
      <c r="B91" s="302"/>
      <c r="C91" s="280" t="s">
        <v>383</v>
      </c>
      <c r="D91" s="280"/>
      <c r="E91" s="280"/>
      <c r="F91" s="301" t="s">
        <v>354</v>
      </c>
      <c r="G91" s="300"/>
      <c r="H91" s="280" t="s">
        <v>384</v>
      </c>
      <c r="I91" s="280" t="s">
        <v>385</v>
      </c>
      <c r="J91" s="280"/>
      <c r="K91" s="293"/>
    </row>
    <row r="92" ht="15" customHeight="1">
      <c r="B92" s="302"/>
      <c r="C92" s="280" t="s">
        <v>386</v>
      </c>
      <c r="D92" s="280"/>
      <c r="E92" s="280"/>
      <c r="F92" s="301" t="s">
        <v>354</v>
      </c>
      <c r="G92" s="300"/>
      <c r="H92" s="280" t="s">
        <v>387</v>
      </c>
      <c r="I92" s="280" t="s">
        <v>388</v>
      </c>
      <c r="J92" s="280"/>
      <c r="K92" s="293"/>
    </row>
    <row r="93" ht="15" customHeight="1">
      <c r="B93" s="302"/>
      <c r="C93" s="280" t="s">
        <v>389</v>
      </c>
      <c r="D93" s="280"/>
      <c r="E93" s="280"/>
      <c r="F93" s="301" t="s">
        <v>354</v>
      </c>
      <c r="G93" s="300"/>
      <c r="H93" s="280" t="s">
        <v>389</v>
      </c>
      <c r="I93" s="280" t="s">
        <v>388</v>
      </c>
      <c r="J93" s="280"/>
      <c r="K93" s="293"/>
    </row>
    <row r="94" ht="15" customHeight="1">
      <c r="B94" s="302"/>
      <c r="C94" s="280" t="s">
        <v>41</v>
      </c>
      <c r="D94" s="280"/>
      <c r="E94" s="280"/>
      <c r="F94" s="301" t="s">
        <v>354</v>
      </c>
      <c r="G94" s="300"/>
      <c r="H94" s="280" t="s">
        <v>390</v>
      </c>
      <c r="I94" s="280" t="s">
        <v>388</v>
      </c>
      <c r="J94" s="280"/>
      <c r="K94" s="293"/>
    </row>
    <row r="95" ht="15" customHeight="1">
      <c r="B95" s="302"/>
      <c r="C95" s="280" t="s">
        <v>51</v>
      </c>
      <c r="D95" s="280"/>
      <c r="E95" s="280"/>
      <c r="F95" s="301" t="s">
        <v>354</v>
      </c>
      <c r="G95" s="300"/>
      <c r="H95" s="280" t="s">
        <v>391</v>
      </c>
      <c r="I95" s="280" t="s">
        <v>388</v>
      </c>
      <c r="J95" s="280"/>
      <c r="K95" s="293"/>
    </row>
    <row r="96" ht="15" customHeight="1">
      <c r="B96" s="305"/>
      <c r="C96" s="306"/>
      <c r="D96" s="306"/>
      <c r="E96" s="306"/>
      <c r="F96" s="306"/>
      <c r="G96" s="306"/>
      <c r="H96" s="306"/>
      <c r="I96" s="306"/>
      <c r="J96" s="306"/>
      <c r="K96" s="307"/>
    </row>
    <row r="97" ht="18.75" customHeight="1">
      <c r="B97" s="308"/>
      <c r="C97" s="309"/>
      <c r="D97" s="309"/>
      <c r="E97" s="309"/>
      <c r="F97" s="309"/>
      <c r="G97" s="309"/>
      <c r="H97" s="309"/>
      <c r="I97" s="309"/>
      <c r="J97" s="309"/>
      <c r="K97" s="308"/>
    </row>
    <row r="98" ht="18.75" customHeight="1">
      <c r="B98" s="287"/>
      <c r="C98" s="287"/>
      <c r="D98" s="287"/>
      <c r="E98" s="287"/>
      <c r="F98" s="287"/>
      <c r="G98" s="287"/>
      <c r="H98" s="287"/>
      <c r="I98" s="287"/>
      <c r="J98" s="287"/>
      <c r="K98" s="287"/>
    </row>
    <row r="99" ht="7.5" customHeight="1">
      <c r="B99" s="288"/>
      <c r="C99" s="289"/>
      <c r="D99" s="289"/>
      <c r="E99" s="289"/>
      <c r="F99" s="289"/>
      <c r="G99" s="289"/>
      <c r="H99" s="289"/>
      <c r="I99" s="289"/>
      <c r="J99" s="289"/>
      <c r="K99" s="290"/>
    </row>
    <row r="100" ht="45" customHeight="1">
      <c r="B100" s="291"/>
      <c r="C100" s="292" t="s">
        <v>392</v>
      </c>
      <c r="D100" s="292"/>
      <c r="E100" s="292"/>
      <c r="F100" s="292"/>
      <c r="G100" s="292"/>
      <c r="H100" s="292"/>
      <c r="I100" s="292"/>
      <c r="J100" s="292"/>
      <c r="K100" s="293"/>
    </row>
    <row r="101" ht="17.25" customHeight="1">
      <c r="B101" s="291"/>
      <c r="C101" s="294" t="s">
        <v>348</v>
      </c>
      <c r="D101" s="294"/>
      <c r="E101" s="294"/>
      <c r="F101" s="294" t="s">
        <v>349</v>
      </c>
      <c r="G101" s="295"/>
      <c r="H101" s="294" t="s">
        <v>107</v>
      </c>
      <c r="I101" s="294" t="s">
        <v>60</v>
      </c>
      <c r="J101" s="294" t="s">
        <v>350</v>
      </c>
      <c r="K101" s="293"/>
    </row>
    <row r="102" ht="17.25" customHeight="1">
      <c r="B102" s="291"/>
      <c r="C102" s="296" t="s">
        <v>351</v>
      </c>
      <c r="D102" s="296"/>
      <c r="E102" s="296"/>
      <c r="F102" s="297" t="s">
        <v>352</v>
      </c>
      <c r="G102" s="298"/>
      <c r="H102" s="296"/>
      <c r="I102" s="296"/>
      <c r="J102" s="296" t="s">
        <v>353</v>
      </c>
      <c r="K102" s="293"/>
    </row>
    <row r="103" ht="5.25" customHeight="1">
      <c r="B103" s="291"/>
      <c r="C103" s="294"/>
      <c r="D103" s="294"/>
      <c r="E103" s="294"/>
      <c r="F103" s="294"/>
      <c r="G103" s="310"/>
      <c r="H103" s="294"/>
      <c r="I103" s="294"/>
      <c r="J103" s="294"/>
      <c r="K103" s="293"/>
    </row>
    <row r="104" ht="15" customHeight="1">
      <c r="B104" s="291"/>
      <c r="C104" s="280" t="s">
        <v>56</v>
      </c>
      <c r="D104" s="299"/>
      <c r="E104" s="299"/>
      <c r="F104" s="301" t="s">
        <v>354</v>
      </c>
      <c r="G104" s="310"/>
      <c r="H104" s="280" t="s">
        <v>393</v>
      </c>
      <c r="I104" s="280" t="s">
        <v>356</v>
      </c>
      <c r="J104" s="280">
        <v>20</v>
      </c>
      <c r="K104" s="293"/>
    </row>
    <row r="105" ht="15" customHeight="1">
      <c r="B105" s="291"/>
      <c r="C105" s="280" t="s">
        <v>357</v>
      </c>
      <c r="D105" s="280"/>
      <c r="E105" s="280"/>
      <c r="F105" s="301" t="s">
        <v>354</v>
      </c>
      <c r="G105" s="280"/>
      <c r="H105" s="280" t="s">
        <v>393</v>
      </c>
      <c r="I105" s="280" t="s">
        <v>356</v>
      </c>
      <c r="J105" s="280">
        <v>120</v>
      </c>
      <c r="K105" s="293"/>
    </row>
    <row r="106" ht="15" customHeight="1">
      <c r="B106" s="302"/>
      <c r="C106" s="280" t="s">
        <v>359</v>
      </c>
      <c r="D106" s="280"/>
      <c r="E106" s="280"/>
      <c r="F106" s="301" t="s">
        <v>360</v>
      </c>
      <c r="G106" s="280"/>
      <c r="H106" s="280" t="s">
        <v>393</v>
      </c>
      <c r="I106" s="280" t="s">
        <v>356</v>
      </c>
      <c r="J106" s="280">
        <v>50</v>
      </c>
      <c r="K106" s="293"/>
    </row>
    <row r="107" ht="15" customHeight="1">
      <c r="B107" s="302"/>
      <c r="C107" s="280" t="s">
        <v>362</v>
      </c>
      <c r="D107" s="280"/>
      <c r="E107" s="280"/>
      <c r="F107" s="301" t="s">
        <v>354</v>
      </c>
      <c r="G107" s="280"/>
      <c r="H107" s="280" t="s">
        <v>393</v>
      </c>
      <c r="I107" s="280" t="s">
        <v>364</v>
      </c>
      <c r="J107" s="280"/>
      <c r="K107" s="293"/>
    </row>
    <row r="108" ht="15" customHeight="1">
      <c r="B108" s="302"/>
      <c r="C108" s="280" t="s">
        <v>373</v>
      </c>
      <c r="D108" s="280"/>
      <c r="E108" s="280"/>
      <c r="F108" s="301" t="s">
        <v>360</v>
      </c>
      <c r="G108" s="280"/>
      <c r="H108" s="280" t="s">
        <v>393</v>
      </c>
      <c r="I108" s="280" t="s">
        <v>356</v>
      </c>
      <c r="J108" s="280">
        <v>50</v>
      </c>
      <c r="K108" s="293"/>
    </row>
    <row r="109" ht="15" customHeight="1">
      <c r="B109" s="302"/>
      <c r="C109" s="280" t="s">
        <v>381</v>
      </c>
      <c r="D109" s="280"/>
      <c r="E109" s="280"/>
      <c r="F109" s="301" t="s">
        <v>360</v>
      </c>
      <c r="G109" s="280"/>
      <c r="H109" s="280" t="s">
        <v>393</v>
      </c>
      <c r="I109" s="280" t="s">
        <v>356</v>
      </c>
      <c r="J109" s="280">
        <v>50</v>
      </c>
      <c r="K109" s="293"/>
    </row>
    <row r="110" ht="15" customHeight="1">
      <c r="B110" s="302"/>
      <c r="C110" s="280" t="s">
        <v>379</v>
      </c>
      <c r="D110" s="280"/>
      <c r="E110" s="280"/>
      <c r="F110" s="301" t="s">
        <v>360</v>
      </c>
      <c r="G110" s="280"/>
      <c r="H110" s="280" t="s">
        <v>393</v>
      </c>
      <c r="I110" s="280" t="s">
        <v>356</v>
      </c>
      <c r="J110" s="280">
        <v>50</v>
      </c>
      <c r="K110" s="293"/>
    </row>
    <row r="111" ht="15" customHeight="1">
      <c r="B111" s="302"/>
      <c r="C111" s="280" t="s">
        <v>56</v>
      </c>
      <c r="D111" s="280"/>
      <c r="E111" s="280"/>
      <c r="F111" s="301" t="s">
        <v>354</v>
      </c>
      <c r="G111" s="280"/>
      <c r="H111" s="280" t="s">
        <v>394</v>
      </c>
      <c r="I111" s="280" t="s">
        <v>356</v>
      </c>
      <c r="J111" s="280">
        <v>20</v>
      </c>
      <c r="K111" s="293"/>
    </row>
    <row r="112" ht="15" customHeight="1">
      <c r="B112" s="302"/>
      <c r="C112" s="280" t="s">
        <v>395</v>
      </c>
      <c r="D112" s="280"/>
      <c r="E112" s="280"/>
      <c r="F112" s="301" t="s">
        <v>354</v>
      </c>
      <c r="G112" s="280"/>
      <c r="H112" s="280" t="s">
        <v>396</v>
      </c>
      <c r="I112" s="280" t="s">
        <v>356</v>
      </c>
      <c r="J112" s="280">
        <v>120</v>
      </c>
      <c r="K112" s="293"/>
    </row>
    <row r="113" ht="15" customHeight="1">
      <c r="B113" s="302"/>
      <c r="C113" s="280" t="s">
        <v>41</v>
      </c>
      <c r="D113" s="280"/>
      <c r="E113" s="280"/>
      <c r="F113" s="301" t="s">
        <v>354</v>
      </c>
      <c r="G113" s="280"/>
      <c r="H113" s="280" t="s">
        <v>397</v>
      </c>
      <c r="I113" s="280" t="s">
        <v>388</v>
      </c>
      <c r="J113" s="280"/>
      <c r="K113" s="293"/>
    </row>
    <row r="114" ht="15" customHeight="1">
      <c r="B114" s="302"/>
      <c r="C114" s="280" t="s">
        <v>51</v>
      </c>
      <c r="D114" s="280"/>
      <c r="E114" s="280"/>
      <c r="F114" s="301" t="s">
        <v>354</v>
      </c>
      <c r="G114" s="280"/>
      <c r="H114" s="280" t="s">
        <v>398</v>
      </c>
      <c r="I114" s="280" t="s">
        <v>388</v>
      </c>
      <c r="J114" s="280"/>
      <c r="K114" s="293"/>
    </row>
    <row r="115" ht="15" customHeight="1">
      <c r="B115" s="302"/>
      <c r="C115" s="280" t="s">
        <v>60</v>
      </c>
      <c r="D115" s="280"/>
      <c r="E115" s="280"/>
      <c r="F115" s="301" t="s">
        <v>354</v>
      </c>
      <c r="G115" s="280"/>
      <c r="H115" s="280" t="s">
        <v>399</v>
      </c>
      <c r="I115" s="280" t="s">
        <v>400</v>
      </c>
      <c r="J115" s="280"/>
      <c r="K115" s="293"/>
    </row>
    <row r="116" ht="15" customHeight="1">
      <c r="B116" s="305"/>
      <c r="C116" s="311"/>
      <c r="D116" s="311"/>
      <c r="E116" s="311"/>
      <c r="F116" s="311"/>
      <c r="G116" s="311"/>
      <c r="H116" s="311"/>
      <c r="I116" s="311"/>
      <c r="J116" s="311"/>
      <c r="K116" s="307"/>
    </row>
    <row r="117" ht="18.75" customHeight="1">
      <c r="B117" s="312"/>
      <c r="C117" s="276"/>
      <c r="D117" s="276"/>
      <c r="E117" s="276"/>
      <c r="F117" s="313"/>
      <c r="G117" s="276"/>
      <c r="H117" s="276"/>
      <c r="I117" s="276"/>
      <c r="J117" s="276"/>
      <c r="K117" s="312"/>
    </row>
    <row r="118" ht="18.75" customHeight="1">
      <c r="B118" s="287"/>
      <c r="C118" s="287"/>
      <c r="D118" s="287"/>
      <c r="E118" s="287"/>
      <c r="F118" s="287"/>
      <c r="G118" s="287"/>
      <c r="H118" s="287"/>
      <c r="I118" s="287"/>
      <c r="J118" s="287"/>
      <c r="K118" s="287"/>
    </row>
    <row r="119" ht="7.5" customHeight="1">
      <c r="B119" s="314"/>
      <c r="C119" s="315"/>
      <c r="D119" s="315"/>
      <c r="E119" s="315"/>
      <c r="F119" s="315"/>
      <c r="G119" s="315"/>
      <c r="H119" s="315"/>
      <c r="I119" s="315"/>
      <c r="J119" s="315"/>
      <c r="K119" s="316"/>
    </row>
    <row r="120" ht="45" customHeight="1">
      <c r="B120" s="317"/>
      <c r="C120" s="270" t="s">
        <v>401</v>
      </c>
      <c r="D120" s="270"/>
      <c r="E120" s="270"/>
      <c r="F120" s="270"/>
      <c r="G120" s="270"/>
      <c r="H120" s="270"/>
      <c r="I120" s="270"/>
      <c r="J120" s="270"/>
      <c r="K120" s="318"/>
    </row>
    <row r="121" ht="17.25" customHeight="1">
      <c r="B121" s="319"/>
      <c r="C121" s="294" t="s">
        <v>348</v>
      </c>
      <c r="D121" s="294"/>
      <c r="E121" s="294"/>
      <c r="F121" s="294" t="s">
        <v>349</v>
      </c>
      <c r="G121" s="295"/>
      <c r="H121" s="294" t="s">
        <v>107</v>
      </c>
      <c r="I121" s="294" t="s">
        <v>60</v>
      </c>
      <c r="J121" s="294" t="s">
        <v>350</v>
      </c>
      <c r="K121" s="320"/>
    </row>
    <row r="122" ht="17.25" customHeight="1">
      <c r="B122" s="319"/>
      <c r="C122" s="296" t="s">
        <v>351</v>
      </c>
      <c r="D122" s="296"/>
      <c r="E122" s="296"/>
      <c r="F122" s="297" t="s">
        <v>352</v>
      </c>
      <c r="G122" s="298"/>
      <c r="H122" s="296"/>
      <c r="I122" s="296"/>
      <c r="J122" s="296" t="s">
        <v>353</v>
      </c>
      <c r="K122" s="320"/>
    </row>
    <row r="123" ht="5.25" customHeight="1">
      <c r="B123" s="321"/>
      <c r="C123" s="299"/>
      <c r="D123" s="299"/>
      <c r="E123" s="299"/>
      <c r="F123" s="299"/>
      <c r="G123" s="280"/>
      <c r="H123" s="299"/>
      <c r="I123" s="299"/>
      <c r="J123" s="299"/>
      <c r="K123" s="322"/>
    </row>
    <row r="124" ht="15" customHeight="1">
      <c r="B124" s="321"/>
      <c r="C124" s="280" t="s">
        <v>357</v>
      </c>
      <c r="D124" s="299"/>
      <c r="E124" s="299"/>
      <c r="F124" s="301" t="s">
        <v>354</v>
      </c>
      <c r="G124" s="280"/>
      <c r="H124" s="280" t="s">
        <v>393</v>
      </c>
      <c r="I124" s="280" t="s">
        <v>356</v>
      </c>
      <c r="J124" s="280">
        <v>120</v>
      </c>
      <c r="K124" s="323"/>
    </row>
    <row r="125" ht="15" customHeight="1">
      <c r="B125" s="321"/>
      <c r="C125" s="280" t="s">
        <v>402</v>
      </c>
      <c r="D125" s="280"/>
      <c r="E125" s="280"/>
      <c r="F125" s="301" t="s">
        <v>354</v>
      </c>
      <c r="G125" s="280"/>
      <c r="H125" s="280" t="s">
        <v>403</v>
      </c>
      <c r="I125" s="280" t="s">
        <v>356</v>
      </c>
      <c r="J125" s="280" t="s">
        <v>404</v>
      </c>
      <c r="K125" s="323"/>
    </row>
    <row r="126" ht="15" customHeight="1">
      <c r="B126" s="321"/>
      <c r="C126" s="280" t="s">
        <v>303</v>
      </c>
      <c r="D126" s="280"/>
      <c r="E126" s="280"/>
      <c r="F126" s="301" t="s">
        <v>354</v>
      </c>
      <c r="G126" s="280"/>
      <c r="H126" s="280" t="s">
        <v>405</v>
      </c>
      <c r="I126" s="280" t="s">
        <v>356</v>
      </c>
      <c r="J126" s="280" t="s">
        <v>404</v>
      </c>
      <c r="K126" s="323"/>
    </row>
    <row r="127" ht="15" customHeight="1">
      <c r="B127" s="321"/>
      <c r="C127" s="280" t="s">
        <v>365</v>
      </c>
      <c r="D127" s="280"/>
      <c r="E127" s="280"/>
      <c r="F127" s="301" t="s">
        <v>360</v>
      </c>
      <c r="G127" s="280"/>
      <c r="H127" s="280" t="s">
        <v>366</v>
      </c>
      <c r="I127" s="280" t="s">
        <v>356</v>
      </c>
      <c r="J127" s="280">
        <v>15</v>
      </c>
      <c r="K127" s="323"/>
    </row>
    <row r="128" ht="15" customHeight="1">
      <c r="B128" s="321"/>
      <c r="C128" s="303" t="s">
        <v>367</v>
      </c>
      <c r="D128" s="303"/>
      <c r="E128" s="303"/>
      <c r="F128" s="304" t="s">
        <v>360</v>
      </c>
      <c r="G128" s="303"/>
      <c r="H128" s="303" t="s">
        <v>368</v>
      </c>
      <c r="I128" s="303" t="s">
        <v>356</v>
      </c>
      <c r="J128" s="303">
        <v>15</v>
      </c>
      <c r="K128" s="323"/>
    </row>
    <row r="129" ht="15" customHeight="1">
      <c r="B129" s="321"/>
      <c r="C129" s="303" t="s">
        <v>369</v>
      </c>
      <c r="D129" s="303"/>
      <c r="E129" s="303"/>
      <c r="F129" s="304" t="s">
        <v>360</v>
      </c>
      <c r="G129" s="303"/>
      <c r="H129" s="303" t="s">
        <v>370</v>
      </c>
      <c r="I129" s="303" t="s">
        <v>356</v>
      </c>
      <c r="J129" s="303">
        <v>20</v>
      </c>
      <c r="K129" s="323"/>
    </row>
    <row r="130" ht="15" customHeight="1">
      <c r="B130" s="321"/>
      <c r="C130" s="303" t="s">
        <v>371</v>
      </c>
      <c r="D130" s="303"/>
      <c r="E130" s="303"/>
      <c r="F130" s="304" t="s">
        <v>360</v>
      </c>
      <c r="G130" s="303"/>
      <c r="H130" s="303" t="s">
        <v>372</v>
      </c>
      <c r="I130" s="303" t="s">
        <v>356</v>
      </c>
      <c r="J130" s="303">
        <v>20</v>
      </c>
      <c r="K130" s="323"/>
    </row>
    <row r="131" ht="15" customHeight="1">
      <c r="B131" s="321"/>
      <c r="C131" s="280" t="s">
        <v>359</v>
      </c>
      <c r="D131" s="280"/>
      <c r="E131" s="280"/>
      <c r="F131" s="301" t="s">
        <v>360</v>
      </c>
      <c r="G131" s="280"/>
      <c r="H131" s="280" t="s">
        <v>393</v>
      </c>
      <c r="I131" s="280" t="s">
        <v>356</v>
      </c>
      <c r="J131" s="280">
        <v>50</v>
      </c>
      <c r="K131" s="323"/>
    </row>
    <row r="132" ht="15" customHeight="1">
      <c r="B132" s="321"/>
      <c r="C132" s="280" t="s">
        <v>373</v>
      </c>
      <c r="D132" s="280"/>
      <c r="E132" s="280"/>
      <c r="F132" s="301" t="s">
        <v>360</v>
      </c>
      <c r="G132" s="280"/>
      <c r="H132" s="280" t="s">
        <v>393</v>
      </c>
      <c r="I132" s="280" t="s">
        <v>356</v>
      </c>
      <c r="J132" s="280">
        <v>50</v>
      </c>
      <c r="K132" s="323"/>
    </row>
    <row r="133" ht="15" customHeight="1">
      <c r="B133" s="321"/>
      <c r="C133" s="280" t="s">
        <v>379</v>
      </c>
      <c r="D133" s="280"/>
      <c r="E133" s="280"/>
      <c r="F133" s="301" t="s">
        <v>360</v>
      </c>
      <c r="G133" s="280"/>
      <c r="H133" s="280" t="s">
        <v>393</v>
      </c>
      <c r="I133" s="280" t="s">
        <v>356</v>
      </c>
      <c r="J133" s="280">
        <v>50</v>
      </c>
      <c r="K133" s="323"/>
    </row>
    <row r="134" ht="15" customHeight="1">
      <c r="B134" s="321"/>
      <c r="C134" s="280" t="s">
        <v>381</v>
      </c>
      <c r="D134" s="280"/>
      <c r="E134" s="280"/>
      <c r="F134" s="301" t="s">
        <v>360</v>
      </c>
      <c r="G134" s="280"/>
      <c r="H134" s="280" t="s">
        <v>393</v>
      </c>
      <c r="I134" s="280" t="s">
        <v>356</v>
      </c>
      <c r="J134" s="280">
        <v>50</v>
      </c>
      <c r="K134" s="323"/>
    </row>
    <row r="135" ht="15" customHeight="1">
      <c r="B135" s="321"/>
      <c r="C135" s="280" t="s">
        <v>112</v>
      </c>
      <c r="D135" s="280"/>
      <c r="E135" s="280"/>
      <c r="F135" s="301" t="s">
        <v>360</v>
      </c>
      <c r="G135" s="280"/>
      <c r="H135" s="280" t="s">
        <v>406</v>
      </c>
      <c r="I135" s="280" t="s">
        <v>356</v>
      </c>
      <c r="J135" s="280">
        <v>255</v>
      </c>
      <c r="K135" s="323"/>
    </row>
    <row r="136" ht="15" customHeight="1">
      <c r="B136" s="321"/>
      <c r="C136" s="280" t="s">
        <v>383</v>
      </c>
      <c r="D136" s="280"/>
      <c r="E136" s="280"/>
      <c r="F136" s="301" t="s">
        <v>354</v>
      </c>
      <c r="G136" s="280"/>
      <c r="H136" s="280" t="s">
        <v>407</v>
      </c>
      <c r="I136" s="280" t="s">
        <v>385</v>
      </c>
      <c r="J136" s="280"/>
      <c r="K136" s="323"/>
    </row>
    <row r="137" ht="15" customHeight="1">
      <c r="B137" s="321"/>
      <c r="C137" s="280" t="s">
        <v>386</v>
      </c>
      <c r="D137" s="280"/>
      <c r="E137" s="280"/>
      <c r="F137" s="301" t="s">
        <v>354</v>
      </c>
      <c r="G137" s="280"/>
      <c r="H137" s="280" t="s">
        <v>408</v>
      </c>
      <c r="I137" s="280" t="s">
        <v>388</v>
      </c>
      <c r="J137" s="280"/>
      <c r="K137" s="323"/>
    </row>
    <row r="138" ht="15" customHeight="1">
      <c r="B138" s="321"/>
      <c r="C138" s="280" t="s">
        <v>389</v>
      </c>
      <c r="D138" s="280"/>
      <c r="E138" s="280"/>
      <c r="F138" s="301" t="s">
        <v>354</v>
      </c>
      <c r="G138" s="280"/>
      <c r="H138" s="280" t="s">
        <v>389</v>
      </c>
      <c r="I138" s="280" t="s">
        <v>388</v>
      </c>
      <c r="J138" s="280"/>
      <c r="K138" s="323"/>
    </row>
    <row r="139" ht="15" customHeight="1">
      <c r="B139" s="321"/>
      <c r="C139" s="280" t="s">
        <v>41</v>
      </c>
      <c r="D139" s="280"/>
      <c r="E139" s="280"/>
      <c r="F139" s="301" t="s">
        <v>354</v>
      </c>
      <c r="G139" s="280"/>
      <c r="H139" s="280" t="s">
        <v>409</v>
      </c>
      <c r="I139" s="280" t="s">
        <v>388</v>
      </c>
      <c r="J139" s="280"/>
      <c r="K139" s="323"/>
    </row>
    <row r="140" ht="15" customHeight="1">
      <c r="B140" s="321"/>
      <c r="C140" s="280" t="s">
        <v>410</v>
      </c>
      <c r="D140" s="280"/>
      <c r="E140" s="280"/>
      <c r="F140" s="301" t="s">
        <v>354</v>
      </c>
      <c r="G140" s="280"/>
      <c r="H140" s="280" t="s">
        <v>411</v>
      </c>
      <c r="I140" s="280" t="s">
        <v>388</v>
      </c>
      <c r="J140" s="280"/>
      <c r="K140" s="323"/>
    </row>
    <row r="141" ht="15" customHeight="1">
      <c r="B141" s="324"/>
      <c r="C141" s="325"/>
      <c r="D141" s="325"/>
      <c r="E141" s="325"/>
      <c r="F141" s="325"/>
      <c r="G141" s="325"/>
      <c r="H141" s="325"/>
      <c r="I141" s="325"/>
      <c r="J141" s="325"/>
      <c r="K141" s="326"/>
    </row>
    <row r="142" ht="18.75" customHeight="1">
      <c r="B142" s="276"/>
      <c r="C142" s="276"/>
      <c r="D142" s="276"/>
      <c r="E142" s="276"/>
      <c r="F142" s="313"/>
      <c r="G142" s="276"/>
      <c r="H142" s="276"/>
      <c r="I142" s="276"/>
      <c r="J142" s="276"/>
      <c r="K142" s="276"/>
    </row>
    <row r="143" ht="18.75" customHeight="1">
      <c r="B143" s="287"/>
      <c r="C143" s="287"/>
      <c r="D143" s="287"/>
      <c r="E143" s="287"/>
      <c r="F143" s="287"/>
      <c r="G143" s="287"/>
      <c r="H143" s="287"/>
      <c r="I143" s="287"/>
      <c r="J143" s="287"/>
      <c r="K143" s="287"/>
    </row>
    <row r="144" ht="7.5" customHeight="1">
      <c r="B144" s="288"/>
      <c r="C144" s="289"/>
      <c r="D144" s="289"/>
      <c r="E144" s="289"/>
      <c r="F144" s="289"/>
      <c r="G144" s="289"/>
      <c r="H144" s="289"/>
      <c r="I144" s="289"/>
      <c r="J144" s="289"/>
      <c r="K144" s="290"/>
    </row>
    <row r="145" ht="45" customHeight="1">
      <c r="B145" s="291"/>
      <c r="C145" s="292" t="s">
        <v>412</v>
      </c>
      <c r="D145" s="292"/>
      <c r="E145" s="292"/>
      <c r="F145" s="292"/>
      <c r="G145" s="292"/>
      <c r="H145" s="292"/>
      <c r="I145" s="292"/>
      <c r="J145" s="292"/>
      <c r="K145" s="293"/>
    </row>
    <row r="146" ht="17.25" customHeight="1">
      <c r="B146" s="291"/>
      <c r="C146" s="294" t="s">
        <v>348</v>
      </c>
      <c r="D146" s="294"/>
      <c r="E146" s="294"/>
      <c r="F146" s="294" t="s">
        <v>349</v>
      </c>
      <c r="G146" s="295"/>
      <c r="H146" s="294" t="s">
        <v>107</v>
      </c>
      <c r="I146" s="294" t="s">
        <v>60</v>
      </c>
      <c r="J146" s="294" t="s">
        <v>350</v>
      </c>
      <c r="K146" s="293"/>
    </row>
    <row r="147" ht="17.25" customHeight="1">
      <c r="B147" s="291"/>
      <c r="C147" s="296" t="s">
        <v>351</v>
      </c>
      <c r="D147" s="296"/>
      <c r="E147" s="296"/>
      <c r="F147" s="297" t="s">
        <v>352</v>
      </c>
      <c r="G147" s="298"/>
      <c r="H147" s="296"/>
      <c r="I147" s="296"/>
      <c r="J147" s="296" t="s">
        <v>353</v>
      </c>
      <c r="K147" s="293"/>
    </row>
    <row r="148" ht="5.25" customHeight="1">
      <c r="B148" s="302"/>
      <c r="C148" s="299"/>
      <c r="D148" s="299"/>
      <c r="E148" s="299"/>
      <c r="F148" s="299"/>
      <c r="G148" s="300"/>
      <c r="H148" s="299"/>
      <c r="I148" s="299"/>
      <c r="J148" s="299"/>
      <c r="K148" s="323"/>
    </row>
    <row r="149" ht="15" customHeight="1">
      <c r="B149" s="302"/>
      <c r="C149" s="327" t="s">
        <v>357</v>
      </c>
      <c r="D149" s="280"/>
      <c r="E149" s="280"/>
      <c r="F149" s="328" t="s">
        <v>354</v>
      </c>
      <c r="G149" s="280"/>
      <c r="H149" s="327" t="s">
        <v>393</v>
      </c>
      <c r="I149" s="327" t="s">
        <v>356</v>
      </c>
      <c r="J149" s="327">
        <v>120</v>
      </c>
      <c r="K149" s="323"/>
    </row>
    <row r="150" ht="15" customHeight="1">
      <c r="B150" s="302"/>
      <c r="C150" s="327" t="s">
        <v>402</v>
      </c>
      <c r="D150" s="280"/>
      <c r="E150" s="280"/>
      <c r="F150" s="328" t="s">
        <v>354</v>
      </c>
      <c r="G150" s="280"/>
      <c r="H150" s="327" t="s">
        <v>413</v>
      </c>
      <c r="I150" s="327" t="s">
        <v>356</v>
      </c>
      <c r="J150" s="327" t="s">
        <v>404</v>
      </c>
      <c r="K150" s="323"/>
    </row>
    <row r="151" ht="15" customHeight="1">
      <c r="B151" s="302"/>
      <c r="C151" s="327" t="s">
        <v>303</v>
      </c>
      <c r="D151" s="280"/>
      <c r="E151" s="280"/>
      <c r="F151" s="328" t="s">
        <v>354</v>
      </c>
      <c r="G151" s="280"/>
      <c r="H151" s="327" t="s">
        <v>414</v>
      </c>
      <c r="I151" s="327" t="s">
        <v>356</v>
      </c>
      <c r="J151" s="327" t="s">
        <v>404</v>
      </c>
      <c r="K151" s="323"/>
    </row>
    <row r="152" ht="15" customHeight="1">
      <c r="B152" s="302"/>
      <c r="C152" s="327" t="s">
        <v>359</v>
      </c>
      <c r="D152" s="280"/>
      <c r="E152" s="280"/>
      <c r="F152" s="328" t="s">
        <v>360</v>
      </c>
      <c r="G152" s="280"/>
      <c r="H152" s="327" t="s">
        <v>393</v>
      </c>
      <c r="I152" s="327" t="s">
        <v>356</v>
      </c>
      <c r="J152" s="327">
        <v>50</v>
      </c>
      <c r="K152" s="323"/>
    </row>
    <row r="153" ht="15" customHeight="1">
      <c r="B153" s="302"/>
      <c r="C153" s="327" t="s">
        <v>362</v>
      </c>
      <c r="D153" s="280"/>
      <c r="E153" s="280"/>
      <c r="F153" s="328" t="s">
        <v>354</v>
      </c>
      <c r="G153" s="280"/>
      <c r="H153" s="327" t="s">
        <v>393</v>
      </c>
      <c r="I153" s="327" t="s">
        <v>364</v>
      </c>
      <c r="J153" s="327"/>
      <c r="K153" s="323"/>
    </row>
    <row r="154" ht="15" customHeight="1">
      <c r="B154" s="302"/>
      <c r="C154" s="327" t="s">
        <v>373</v>
      </c>
      <c r="D154" s="280"/>
      <c r="E154" s="280"/>
      <c r="F154" s="328" t="s">
        <v>360</v>
      </c>
      <c r="G154" s="280"/>
      <c r="H154" s="327" t="s">
        <v>393</v>
      </c>
      <c r="I154" s="327" t="s">
        <v>356</v>
      </c>
      <c r="J154" s="327">
        <v>50</v>
      </c>
      <c r="K154" s="323"/>
    </row>
    <row r="155" ht="15" customHeight="1">
      <c r="B155" s="302"/>
      <c r="C155" s="327" t="s">
        <v>381</v>
      </c>
      <c r="D155" s="280"/>
      <c r="E155" s="280"/>
      <c r="F155" s="328" t="s">
        <v>360</v>
      </c>
      <c r="G155" s="280"/>
      <c r="H155" s="327" t="s">
        <v>393</v>
      </c>
      <c r="I155" s="327" t="s">
        <v>356</v>
      </c>
      <c r="J155" s="327">
        <v>50</v>
      </c>
      <c r="K155" s="323"/>
    </row>
    <row r="156" ht="15" customHeight="1">
      <c r="B156" s="302"/>
      <c r="C156" s="327" t="s">
        <v>379</v>
      </c>
      <c r="D156" s="280"/>
      <c r="E156" s="280"/>
      <c r="F156" s="328" t="s">
        <v>360</v>
      </c>
      <c r="G156" s="280"/>
      <c r="H156" s="327" t="s">
        <v>393</v>
      </c>
      <c r="I156" s="327" t="s">
        <v>356</v>
      </c>
      <c r="J156" s="327">
        <v>50</v>
      </c>
      <c r="K156" s="323"/>
    </row>
    <row r="157" ht="15" customHeight="1">
      <c r="B157" s="302"/>
      <c r="C157" s="327" t="s">
        <v>90</v>
      </c>
      <c r="D157" s="280"/>
      <c r="E157" s="280"/>
      <c r="F157" s="328" t="s">
        <v>354</v>
      </c>
      <c r="G157" s="280"/>
      <c r="H157" s="327" t="s">
        <v>415</v>
      </c>
      <c r="I157" s="327" t="s">
        <v>356</v>
      </c>
      <c r="J157" s="327" t="s">
        <v>416</v>
      </c>
      <c r="K157" s="323"/>
    </row>
    <row r="158" ht="15" customHeight="1">
      <c r="B158" s="302"/>
      <c r="C158" s="327" t="s">
        <v>417</v>
      </c>
      <c r="D158" s="280"/>
      <c r="E158" s="280"/>
      <c r="F158" s="328" t="s">
        <v>354</v>
      </c>
      <c r="G158" s="280"/>
      <c r="H158" s="327" t="s">
        <v>418</v>
      </c>
      <c r="I158" s="327" t="s">
        <v>388</v>
      </c>
      <c r="J158" s="327"/>
      <c r="K158" s="323"/>
    </row>
    <row r="159" ht="15" customHeight="1">
      <c r="B159" s="329"/>
      <c r="C159" s="311"/>
      <c r="D159" s="311"/>
      <c r="E159" s="311"/>
      <c r="F159" s="311"/>
      <c r="G159" s="311"/>
      <c r="H159" s="311"/>
      <c r="I159" s="311"/>
      <c r="J159" s="311"/>
      <c r="K159" s="330"/>
    </row>
    <row r="160" ht="18.75" customHeight="1">
      <c r="B160" s="276"/>
      <c r="C160" s="280"/>
      <c r="D160" s="280"/>
      <c r="E160" s="280"/>
      <c r="F160" s="301"/>
      <c r="G160" s="280"/>
      <c r="H160" s="280"/>
      <c r="I160" s="280"/>
      <c r="J160" s="280"/>
      <c r="K160" s="276"/>
    </row>
    <row r="161" ht="18.75" customHeight="1">
      <c r="B161" s="287"/>
      <c r="C161" s="287"/>
      <c r="D161" s="287"/>
      <c r="E161" s="287"/>
      <c r="F161" s="287"/>
      <c r="G161" s="287"/>
      <c r="H161" s="287"/>
      <c r="I161" s="287"/>
      <c r="J161" s="287"/>
      <c r="K161" s="287"/>
    </row>
    <row r="162" ht="7.5" customHeight="1">
      <c r="B162" s="266"/>
      <c r="C162" s="267"/>
      <c r="D162" s="267"/>
      <c r="E162" s="267"/>
      <c r="F162" s="267"/>
      <c r="G162" s="267"/>
      <c r="H162" s="267"/>
      <c r="I162" s="267"/>
      <c r="J162" s="267"/>
      <c r="K162" s="268"/>
    </row>
    <row r="163" ht="45" customHeight="1">
      <c r="B163" s="269"/>
      <c r="C163" s="270" t="s">
        <v>419</v>
      </c>
      <c r="D163" s="270"/>
      <c r="E163" s="270"/>
      <c r="F163" s="270"/>
      <c r="G163" s="270"/>
      <c r="H163" s="270"/>
      <c r="I163" s="270"/>
      <c r="J163" s="270"/>
      <c r="K163" s="271"/>
    </row>
    <row r="164" ht="17.25" customHeight="1">
      <c r="B164" s="269"/>
      <c r="C164" s="294" t="s">
        <v>348</v>
      </c>
      <c r="D164" s="294"/>
      <c r="E164" s="294"/>
      <c r="F164" s="294" t="s">
        <v>349</v>
      </c>
      <c r="G164" s="331"/>
      <c r="H164" s="332" t="s">
        <v>107</v>
      </c>
      <c r="I164" s="332" t="s">
        <v>60</v>
      </c>
      <c r="J164" s="294" t="s">
        <v>350</v>
      </c>
      <c r="K164" s="271"/>
    </row>
    <row r="165" ht="17.25" customHeight="1">
      <c r="B165" s="272"/>
      <c r="C165" s="296" t="s">
        <v>351</v>
      </c>
      <c r="D165" s="296"/>
      <c r="E165" s="296"/>
      <c r="F165" s="297" t="s">
        <v>352</v>
      </c>
      <c r="G165" s="333"/>
      <c r="H165" s="334"/>
      <c r="I165" s="334"/>
      <c r="J165" s="296" t="s">
        <v>353</v>
      </c>
      <c r="K165" s="274"/>
    </row>
    <row r="166" ht="5.25" customHeight="1">
      <c r="B166" s="302"/>
      <c r="C166" s="299"/>
      <c r="D166" s="299"/>
      <c r="E166" s="299"/>
      <c r="F166" s="299"/>
      <c r="G166" s="300"/>
      <c r="H166" s="299"/>
      <c r="I166" s="299"/>
      <c r="J166" s="299"/>
      <c r="K166" s="323"/>
    </row>
    <row r="167" ht="15" customHeight="1">
      <c r="B167" s="302"/>
      <c r="C167" s="280" t="s">
        <v>357</v>
      </c>
      <c r="D167" s="280"/>
      <c r="E167" s="280"/>
      <c r="F167" s="301" t="s">
        <v>354</v>
      </c>
      <c r="G167" s="280"/>
      <c r="H167" s="280" t="s">
        <v>393</v>
      </c>
      <c r="I167" s="280" t="s">
        <v>356</v>
      </c>
      <c r="J167" s="280">
        <v>120</v>
      </c>
      <c r="K167" s="323"/>
    </row>
    <row r="168" ht="15" customHeight="1">
      <c r="B168" s="302"/>
      <c r="C168" s="280" t="s">
        <v>402</v>
      </c>
      <c r="D168" s="280"/>
      <c r="E168" s="280"/>
      <c r="F168" s="301" t="s">
        <v>354</v>
      </c>
      <c r="G168" s="280"/>
      <c r="H168" s="280" t="s">
        <v>403</v>
      </c>
      <c r="I168" s="280" t="s">
        <v>356</v>
      </c>
      <c r="J168" s="280" t="s">
        <v>404</v>
      </c>
      <c r="K168" s="323"/>
    </row>
    <row r="169" ht="15" customHeight="1">
      <c r="B169" s="302"/>
      <c r="C169" s="280" t="s">
        <v>303</v>
      </c>
      <c r="D169" s="280"/>
      <c r="E169" s="280"/>
      <c r="F169" s="301" t="s">
        <v>354</v>
      </c>
      <c r="G169" s="280"/>
      <c r="H169" s="280" t="s">
        <v>420</v>
      </c>
      <c r="I169" s="280" t="s">
        <v>356</v>
      </c>
      <c r="J169" s="280" t="s">
        <v>404</v>
      </c>
      <c r="K169" s="323"/>
    </row>
    <row r="170" ht="15" customHeight="1">
      <c r="B170" s="302"/>
      <c r="C170" s="280" t="s">
        <v>359</v>
      </c>
      <c r="D170" s="280"/>
      <c r="E170" s="280"/>
      <c r="F170" s="301" t="s">
        <v>360</v>
      </c>
      <c r="G170" s="280"/>
      <c r="H170" s="280" t="s">
        <v>420</v>
      </c>
      <c r="I170" s="280" t="s">
        <v>356</v>
      </c>
      <c r="J170" s="280">
        <v>50</v>
      </c>
      <c r="K170" s="323"/>
    </row>
    <row r="171" ht="15" customHeight="1">
      <c r="B171" s="302"/>
      <c r="C171" s="280" t="s">
        <v>362</v>
      </c>
      <c r="D171" s="280"/>
      <c r="E171" s="280"/>
      <c r="F171" s="301" t="s">
        <v>354</v>
      </c>
      <c r="G171" s="280"/>
      <c r="H171" s="280" t="s">
        <v>420</v>
      </c>
      <c r="I171" s="280" t="s">
        <v>364</v>
      </c>
      <c r="J171" s="280"/>
      <c r="K171" s="323"/>
    </row>
    <row r="172" ht="15" customHeight="1">
      <c r="B172" s="302"/>
      <c r="C172" s="280" t="s">
        <v>373</v>
      </c>
      <c r="D172" s="280"/>
      <c r="E172" s="280"/>
      <c r="F172" s="301" t="s">
        <v>360</v>
      </c>
      <c r="G172" s="280"/>
      <c r="H172" s="280" t="s">
        <v>420</v>
      </c>
      <c r="I172" s="280" t="s">
        <v>356</v>
      </c>
      <c r="J172" s="280">
        <v>50</v>
      </c>
      <c r="K172" s="323"/>
    </row>
    <row r="173" ht="15" customHeight="1">
      <c r="B173" s="302"/>
      <c r="C173" s="280" t="s">
        <v>381</v>
      </c>
      <c r="D173" s="280"/>
      <c r="E173" s="280"/>
      <c r="F173" s="301" t="s">
        <v>360</v>
      </c>
      <c r="G173" s="280"/>
      <c r="H173" s="280" t="s">
        <v>420</v>
      </c>
      <c r="I173" s="280" t="s">
        <v>356</v>
      </c>
      <c r="J173" s="280">
        <v>50</v>
      </c>
      <c r="K173" s="323"/>
    </row>
    <row r="174" ht="15" customHeight="1">
      <c r="B174" s="302"/>
      <c r="C174" s="280" t="s">
        <v>379</v>
      </c>
      <c r="D174" s="280"/>
      <c r="E174" s="280"/>
      <c r="F174" s="301" t="s">
        <v>360</v>
      </c>
      <c r="G174" s="280"/>
      <c r="H174" s="280" t="s">
        <v>420</v>
      </c>
      <c r="I174" s="280" t="s">
        <v>356</v>
      </c>
      <c r="J174" s="280">
        <v>50</v>
      </c>
      <c r="K174" s="323"/>
    </row>
    <row r="175" ht="15" customHeight="1">
      <c r="B175" s="302"/>
      <c r="C175" s="280" t="s">
        <v>106</v>
      </c>
      <c r="D175" s="280"/>
      <c r="E175" s="280"/>
      <c r="F175" s="301" t="s">
        <v>354</v>
      </c>
      <c r="G175" s="280"/>
      <c r="H175" s="280" t="s">
        <v>421</v>
      </c>
      <c r="I175" s="280" t="s">
        <v>422</v>
      </c>
      <c r="J175" s="280"/>
      <c r="K175" s="323"/>
    </row>
    <row r="176" ht="15" customHeight="1">
      <c r="B176" s="302"/>
      <c r="C176" s="280" t="s">
        <v>60</v>
      </c>
      <c r="D176" s="280"/>
      <c r="E176" s="280"/>
      <c r="F176" s="301" t="s">
        <v>354</v>
      </c>
      <c r="G176" s="280"/>
      <c r="H176" s="280" t="s">
        <v>423</v>
      </c>
      <c r="I176" s="280" t="s">
        <v>424</v>
      </c>
      <c r="J176" s="280">
        <v>1</v>
      </c>
      <c r="K176" s="323"/>
    </row>
    <row r="177" ht="15" customHeight="1">
      <c r="B177" s="302"/>
      <c r="C177" s="280" t="s">
        <v>56</v>
      </c>
      <c r="D177" s="280"/>
      <c r="E177" s="280"/>
      <c r="F177" s="301" t="s">
        <v>354</v>
      </c>
      <c r="G177" s="280"/>
      <c r="H177" s="280" t="s">
        <v>425</v>
      </c>
      <c r="I177" s="280" t="s">
        <v>356</v>
      </c>
      <c r="J177" s="280">
        <v>20</v>
      </c>
      <c r="K177" s="323"/>
    </row>
    <row r="178" ht="15" customHeight="1">
      <c r="B178" s="302"/>
      <c r="C178" s="280" t="s">
        <v>107</v>
      </c>
      <c r="D178" s="280"/>
      <c r="E178" s="280"/>
      <c r="F178" s="301" t="s">
        <v>354</v>
      </c>
      <c r="G178" s="280"/>
      <c r="H178" s="280" t="s">
        <v>426</v>
      </c>
      <c r="I178" s="280" t="s">
        <v>356</v>
      </c>
      <c r="J178" s="280">
        <v>255</v>
      </c>
      <c r="K178" s="323"/>
    </row>
    <row r="179" ht="15" customHeight="1">
      <c r="B179" s="302"/>
      <c r="C179" s="280" t="s">
        <v>108</v>
      </c>
      <c r="D179" s="280"/>
      <c r="E179" s="280"/>
      <c r="F179" s="301" t="s">
        <v>354</v>
      </c>
      <c r="G179" s="280"/>
      <c r="H179" s="280" t="s">
        <v>319</v>
      </c>
      <c r="I179" s="280" t="s">
        <v>356</v>
      </c>
      <c r="J179" s="280">
        <v>10</v>
      </c>
      <c r="K179" s="323"/>
    </row>
    <row r="180" ht="15" customHeight="1">
      <c r="B180" s="302"/>
      <c r="C180" s="280" t="s">
        <v>109</v>
      </c>
      <c r="D180" s="280"/>
      <c r="E180" s="280"/>
      <c r="F180" s="301" t="s">
        <v>354</v>
      </c>
      <c r="G180" s="280"/>
      <c r="H180" s="280" t="s">
        <v>427</v>
      </c>
      <c r="I180" s="280" t="s">
        <v>388</v>
      </c>
      <c r="J180" s="280"/>
      <c r="K180" s="323"/>
    </row>
    <row r="181" ht="15" customHeight="1">
      <c r="B181" s="302"/>
      <c r="C181" s="280" t="s">
        <v>428</v>
      </c>
      <c r="D181" s="280"/>
      <c r="E181" s="280"/>
      <c r="F181" s="301" t="s">
        <v>354</v>
      </c>
      <c r="G181" s="280"/>
      <c r="H181" s="280" t="s">
        <v>429</v>
      </c>
      <c r="I181" s="280" t="s">
        <v>388</v>
      </c>
      <c r="J181" s="280"/>
      <c r="K181" s="323"/>
    </row>
    <row r="182" ht="15" customHeight="1">
      <c r="B182" s="302"/>
      <c r="C182" s="280" t="s">
        <v>417</v>
      </c>
      <c r="D182" s="280"/>
      <c r="E182" s="280"/>
      <c r="F182" s="301" t="s">
        <v>354</v>
      </c>
      <c r="G182" s="280"/>
      <c r="H182" s="280" t="s">
        <v>430</v>
      </c>
      <c r="I182" s="280" t="s">
        <v>388</v>
      </c>
      <c r="J182" s="280"/>
      <c r="K182" s="323"/>
    </row>
    <row r="183" ht="15" customHeight="1">
      <c r="B183" s="302"/>
      <c r="C183" s="280" t="s">
        <v>111</v>
      </c>
      <c r="D183" s="280"/>
      <c r="E183" s="280"/>
      <c r="F183" s="301" t="s">
        <v>360</v>
      </c>
      <c r="G183" s="280"/>
      <c r="H183" s="280" t="s">
        <v>431</v>
      </c>
      <c r="I183" s="280" t="s">
        <v>356</v>
      </c>
      <c r="J183" s="280">
        <v>50</v>
      </c>
      <c r="K183" s="323"/>
    </row>
    <row r="184" ht="15" customHeight="1">
      <c r="B184" s="302"/>
      <c r="C184" s="280" t="s">
        <v>432</v>
      </c>
      <c r="D184" s="280"/>
      <c r="E184" s="280"/>
      <c r="F184" s="301" t="s">
        <v>360</v>
      </c>
      <c r="G184" s="280"/>
      <c r="H184" s="280" t="s">
        <v>433</v>
      </c>
      <c r="I184" s="280" t="s">
        <v>434</v>
      </c>
      <c r="J184" s="280"/>
      <c r="K184" s="323"/>
    </row>
    <row r="185" ht="15" customHeight="1">
      <c r="B185" s="302"/>
      <c r="C185" s="280" t="s">
        <v>435</v>
      </c>
      <c r="D185" s="280"/>
      <c r="E185" s="280"/>
      <c r="F185" s="301" t="s">
        <v>360</v>
      </c>
      <c r="G185" s="280"/>
      <c r="H185" s="280" t="s">
        <v>436</v>
      </c>
      <c r="I185" s="280" t="s">
        <v>434</v>
      </c>
      <c r="J185" s="280"/>
      <c r="K185" s="323"/>
    </row>
    <row r="186" ht="15" customHeight="1">
      <c r="B186" s="302"/>
      <c r="C186" s="280" t="s">
        <v>437</v>
      </c>
      <c r="D186" s="280"/>
      <c r="E186" s="280"/>
      <c r="F186" s="301" t="s">
        <v>360</v>
      </c>
      <c r="G186" s="280"/>
      <c r="H186" s="280" t="s">
        <v>438</v>
      </c>
      <c r="I186" s="280" t="s">
        <v>434</v>
      </c>
      <c r="J186" s="280"/>
      <c r="K186" s="323"/>
    </row>
    <row r="187" ht="15" customHeight="1">
      <c r="B187" s="302"/>
      <c r="C187" s="335" t="s">
        <v>439</v>
      </c>
      <c r="D187" s="280"/>
      <c r="E187" s="280"/>
      <c r="F187" s="301" t="s">
        <v>360</v>
      </c>
      <c r="G187" s="280"/>
      <c r="H187" s="280" t="s">
        <v>440</v>
      </c>
      <c r="I187" s="280" t="s">
        <v>441</v>
      </c>
      <c r="J187" s="336" t="s">
        <v>442</v>
      </c>
      <c r="K187" s="323"/>
    </row>
    <row r="188" ht="15" customHeight="1">
      <c r="B188" s="302"/>
      <c r="C188" s="286" t="s">
        <v>45</v>
      </c>
      <c r="D188" s="280"/>
      <c r="E188" s="280"/>
      <c r="F188" s="301" t="s">
        <v>354</v>
      </c>
      <c r="G188" s="280"/>
      <c r="H188" s="276" t="s">
        <v>443</v>
      </c>
      <c r="I188" s="280" t="s">
        <v>444</v>
      </c>
      <c r="J188" s="280"/>
      <c r="K188" s="323"/>
    </row>
    <row r="189" ht="15" customHeight="1">
      <c r="B189" s="302"/>
      <c r="C189" s="286" t="s">
        <v>445</v>
      </c>
      <c r="D189" s="280"/>
      <c r="E189" s="280"/>
      <c r="F189" s="301" t="s">
        <v>354</v>
      </c>
      <c r="G189" s="280"/>
      <c r="H189" s="280" t="s">
        <v>446</v>
      </c>
      <c r="I189" s="280" t="s">
        <v>388</v>
      </c>
      <c r="J189" s="280"/>
      <c r="K189" s="323"/>
    </row>
    <row r="190" ht="15" customHeight="1">
      <c r="B190" s="302"/>
      <c r="C190" s="286" t="s">
        <v>447</v>
      </c>
      <c r="D190" s="280"/>
      <c r="E190" s="280"/>
      <c r="F190" s="301" t="s">
        <v>354</v>
      </c>
      <c r="G190" s="280"/>
      <c r="H190" s="280" t="s">
        <v>448</v>
      </c>
      <c r="I190" s="280" t="s">
        <v>388</v>
      </c>
      <c r="J190" s="280"/>
      <c r="K190" s="323"/>
    </row>
    <row r="191" ht="15" customHeight="1">
      <c r="B191" s="302"/>
      <c r="C191" s="286" t="s">
        <v>449</v>
      </c>
      <c r="D191" s="280"/>
      <c r="E191" s="280"/>
      <c r="F191" s="301" t="s">
        <v>360</v>
      </c>
      <c r="G191" s="280"/>
      <c r="H191" s="280" t="s">
        <v>450</v>
      </c>
      <c r="I191" s="280" t="s">
        <v>388</v>
      </c>
      <c r="J191" s="280"/>
      <c r="K191" s="323"/>
    </row>
    <row r="192" ht="15" customHeight="1">
      <c r="B192" s="329"/>
      <c r="C192" s="337"/>
      <c r="D192" s="311"/>
      <c r="E192" s="311"/>
      <c r="F192" s="311"/>
      <c r="G192" s="311"/>
      <c r="H192" s="311"/>
      <c r="I192" s="311"/>
      <c r="J192" s="311"/>
      <c r="K192" s="330"/>
    </row>
    <row r="193" ht="18.75" customHeight="1">
      <c r="B193" s="276"/>
      <c r="C193" s="280"/>
      <c r="D193" s="280"/>
      <c r="E193" s="280"/>
      <c r="F193" s="301"/>
      <c r="G193" s="280"/>
      <c r="H193" s="280"/>
      <c r="I193" s="280"/>
      <c r="J193" s="280"/>
      <c r="K193" s="276"/>
    </row>
    <row r="194" ht="18.75" customHeight="1">
      <c r="B194" s="276"/>
      <c r="C194" s="280"/>
      <c r="D194" s="280"/>
      <c r="E194" s="280"/>
      <c r="F194" s="301"/>
      <c r="G194" s="280"/>
      <c r="H194" s="280"/>
      <c r="I194" s="280"/>
      <c r="J194" s="280"/>
      <c r="K194" s="276"/>
    </row>
    <row r="195" ht="18.75" customHeight="1">
      <c r="B195" s="287"/>
      <c r="C195" s="287"/>
      <c r="D195" s="287"/>
      <c r="E195" s="287"/>
      <c r="F195" s="287"/>
      <c r="G195" s="287"/>
      <c r="H195" s="287"/>
      <c r="I195" s="287"/>
      <c r="J195" s="287"/>
      <c r="K195" s="287"/>
    </row>
    <row r="196" ht="13.5">
      <c r="B196" s="266"/>
      <c r="C196" s="267"/>
      <c r="D196" s="267"/>
      <c r="E196" s="267"/>
      <c r="F196" s="267"/>
      <c r="G196" s="267"/>
      <c r="H196" s="267"/>
      <c r="I196" s="267"/>
      <c r="J196" s="267"/>
      <c r="K196" s="268"/>
    </row>
    <row r="197" ht="21">
      <c r="B197" s="269"/>
      <c r="C197" s="270" t="s">
        <v>451</v>
      </c>
      <c r="D197" s="270"/>
      <c r="E197" s="270"/>
      <c r="F197" s="270"/>
      <c r="G197" s="270"/>
      <c r="H197" s="270"/>
      <c r="I197" s="270"/>
      <c r="J197" s="270"/>
      <c r="K197" s="271"/>
    </row>
    <row r="198" ht="25.5" customHeight="1">
      <c r="B198" s="269"/>
      <c r="C198" s="338" t="s">
        <v>452</v>
      </c>
      <c r="D198" s="338"/>
      <c r="E198" s="338"/>
      <c r="F198" s="338" t="s">
        <v>453</v>
      </c>
      <c r="G198" s="339"/>
      <c r="H198" s="338" t="s">
        <v>454</v>
      </c>
      <c r="I198" s="338"/>
      <c r="J198" s="338"/>
      <c r="K198" s="271"/>
    </row>
    <row r="199" ht="5.25" customHeight="1">
      <c r="B199" s="302"/>
      <c r="C199" s="299"/>
      <c r="D199" s="299"/>
      <c r="E199" s="299"/>
      <c r="F199" s="299"/>
      <c r="G199" s="280"/>
      <c r="H199" s="299"/>
      <c r="I199" s="299"/>
      <c r="J199" s="299"/>
      <c r="K199" s="323"/>
    </row>
    <row r="200" ht="15" customHeight="1">
      <c r="B200" s="302"/>
      <c r="C200" s="280" t="s">
        <v>444</v>
      </c>
      <c r="D200" s="280"/>
      <c r="E200" s="280"/>
      <c r="F200" s="301" t="s">
        <v>46</v>
      </c>
      <c r="G200" s="280"/>
      <c r="H200" s="280" t="s">
        <v>455</v>
      </c>
      <c r="I200" s="280"/>
      <c r="J200" s="280"/>
      <c r="K200" s="323"/>
    </row>
    <row r="201" ht="15" customHeight="1">
      <c r="B201" s="302"/>
      <c r="C201" s="308"/>
      <c r="D201" s="280"/>
      <c r="E201" s="280"/>
      <c r="F201" s="301" t="s">
        <v>47</v>
      </c>
      <c r="G201" s="280"/>
      <c r="H201" s="280" t="s">
        <v>456</v>
      </c>
      <c r="I201" s="280"/>
      <c r="J201" s="280"/>
      <c r="K201" s="323"/>
    </row>
    <row r="202" ht="15" customHeight="1">
      <c r="B202" s="302"/>
      <c r="C202" s="308"/>
      <c r="D202" s="280"/>
      <c r="E202" s="280"/>
      <c r="F202" s="301" t="s">
        <v>50</v>
      </c>
      <c r="G202" s="280"/>
      <c r="H202" s="280" t="s">
        <v>457</v>
      </c>
      <c r="I202" s="280"/>
      <c r="J202" s="280"/>
      <c r="K202" s="323"/>
    </row>
    <row r="203" ht="15" customHeight="1">
      <c r="B203" s="302"/>
      <c r="C203" s="280"/>
      <c r="D203" s="280"/>
      <c r="E203" s="280"/>
      <c r="F203" s="301" t="s">
        <v>48</v>
      </c>
      <c r="G203" s="280"/>
      <c r="H203" s="280" t="s">
        <v>458</v>
      </c>
      <c r="I203" s="280"/>
      <c r="J203" s="280"/>
      <c r="K203" s="323"/>
    </row>
    <row r="204" ht="15" customHeight="1">
      <c r="B204" s="302"/>
      <c r="C204" s="280"/>
      <c r="D204" s="280"/>
      <c r="E204" s="280"/>
      <c r="F204" s="301" t="s">
        <v>49</v>
      </c>
      <c r="G204" s="280"/>
      <c r="H204" s="280" t="s">
        <v>459</v>
      </c>
      <c r="I204" s="280"/>
      <c r="J204" s="280"/>
      <c r="K204" s="323"/>
    </row>
    <row r="205" ht="15" customHeight="1">
      <c r="B205" s="302"/>
      <c r="C205" s="280"/>
      <c r="D205" s="280"/>
      <c r="E205" s="280"/>
      <c r="F205" s="301"/>
      <c r="G205" s="280"/>
      <c r="H205" s="280"/>
      <c r="I205" s="280"/>
      <c r="J205" s="280"/>
      <c r="K205" s="323"/>
    </row>
    <row r="206" ht="15" customHeight="1">
      <c r="B206" s="302"/>
      <c r="C206" s="280" t="s">
        <v>400</v>
      </c>
      <c r="D206" s="280"/>
      <c r="E206" s="280"/>
      <c r="F206" s="301" t="s">
        <v>79</v>
      </c>
      <c r="G206" s="280"/>
      <c r="H206" s="280" t="s">
        <v>460</v>
      </c>
      <c r="I206" s="280"/>
      <c r="J206" s="280"/>
      <c r="K206" s="323"/>
    </row>
    <row r="207" ht="15" customHeight="1">
      <c r="B207" s="302"/>
      <c r="C207" s="308"/>
      <c r="D207" s="280"/>
      <c r="E207" s="280"/>
      <c r="F207" s="301" t="s">
        <v>298</v>
      </c>
      <c r="G207" s="280"/>
      <c r="H207" s="280" t="s">
        <v>299</v>
      </c>
      <c r="I207" s="280"/>
      <c r="J207" s="280"/>
      <c r="K207" s="323"/>
    </row>
    <row r="208" ht="15" customHeight="1">
      <c r="B208" s="302"/>
      <c r="C208" s="280"/>
      <c r="D208" s="280"/>
      <c r="E208" s="280"/>
      <c r="F208" s="301" t="s">
        <v>296</v>
      </c>
      <c r="G208" s="280"/>
      <c r="H208" s="280" t="s">
        <v>461</v>
      </c>
      <c r="I208" s="280"/>
      <c r="J208" s="280"/>
      <c r="K208" s="323"/>
    </row>
    <row r="209" ht="15" customHeight="1">
      <c r="B209" s="340"/>
      <c r="C209" s="308"/>
      <c r="D209" s="308"/>
      <c r="E209" s="308"/>
      <c r="F209" s="301" t="s">
        <v>300</v>
      </c>
      <c r="G209" s="286"/>
      <c r="H209" s="327" t="s">
        <v>301</v>
      </c>
      <c r="I209" s="327"/>
      <c r="J209" s="327"/>
      <c r="K209" s="341"/>
    </row>
    <row r="210" ht="15" customHeight="1">
      <c r="B210" s="340"/>
      <c r="C210" s="308"/>
      <c r="D210" s="308"/>
      <c r="E210" s="308"/>
      <c r="F210" s="301" t="s">
        <v>302</v>
      </c>
      <c r="G210" s="286"/>
      <c r="H210" s="327" t="s">
        <v>462</v>
      </c>
      <c r="I210" s="327"/>
      <c r="J210" s="327"/>
      <c r="K210" s="341"/>
    </row>
    <row r="211" ht="15" customHeight="1">
      <c r="B211" s="340"/>
      <c r="C211" s="308"/>
      <c r="D211" s="308"/>
      <c r="E211" s="308"/>
      <c r="F211" s="342"/>
      <c r="G211" s="286"/>
      <c r="H211" s="343"/>
      <c r="I211" s="343"/>
      <c r="J211" s="343"/>
      <c r="K211" s="341"/>
    </row>
    <row r="212" ht="15" customHeight="1">
      <c r="B212" s="340"/>
      <c r="C212" s="280" t="s">
        <v>424</v>
      </c>
      <c r="D212" s="308"/>
      <c r="E212" s="308"/>
      <c r="F212" s="301">
        <v>1</v>
      </c>
      <c r="G212" s="286"/>
      <c r="H212" s="327" t="s">
        <v>463</v>
      </c>
      <c r="I212" s="327"/>
      <c r="J212" s="327"/>
      <c r="K212" s="341"/>
    </row>
    <row r="213" ht="15" customHeight="1">
      <c r="B213" s="340"/>
      <c r="C213" s="308"/>
      <c r="D213" s="308"/>
      <c r="E213" s="308"/>
      <c r="F213" s="301">
        <v>2</v>
      </c>
      <c r="G213" s="286"/>
      <c r="H213" s="327" t="s">
        <v>464</v>
      </c>
      <c r="I213" s="327"/>
      <c r="J213" s="327"/>
      <c r="K213" s="341"/>
    </row>
    <row r="214" ht="15" customHeight="1">
      <c r="B214" s="340"/>
      <c r="C214" s="308"/>
      <c r="D214" s="308"/>
      <c r="E214" s="308"/>
      <c r="F214" s="301">
        <v>3</v>
      </c>
      <c r="G214" s="286"/>
      <c r="H214" s="327" t="s">
        <v>465</v>
      </c>
      <c r="I214" s="327"/>
      <c r="J214" s="327"/>
      <c r="K214" s="341"/>
    </row>
    <row r="215" ht="15" customHeight="1">
      <c r="B215" s="340"/>
      <c r="C215" s="308"/>
      <c r="D215" s="308"/>
      <c r="E215" s="308"/>
      <c r="F215" s="301">
        <v>4</v>
      </c>
      <c r="G215" s="286"/>
      <c r="H215" s="327" t="s">
        <v>466</v>
      </c>
      <c r="I215" s="327"/>
      <c r="J215" s="327"/>
      <c r="K215" s="341"/>
    </row>
    <row r="216" ht="12.75" customHeight="1">
      <c r="B216" s="344"/>
      <c r="C216" s="345"/>
      <c r="D216" s="345"/>
      <c r="E216" s="345"/>
      <c r="F216" s="345"/>
      <c r="G216" s="345"/>
      <c r="H216" s="345"/>
      <c r="I216" s="345"/>
      <c r="J216" s="345"/>
      <c r="K216" s="346"/>
    </row>
  </sheetData>
  <sheetProtection autoFilter="0" deleteColumns="0" deleteRows="0" formatCells="0" formatColumns="0" formatRows="0" insertColumns="0" insertHyperlinks="0" insertRows="0" pivotTables="0" sort="0"/>
  <mergeCells count="77">
    <mergeCell ref="H215:J215"/>
    <mergeCell ref="H208:J208"/>
    <mergeCell ref="H203:J203"/>
    <mergeCell ref="H201:J201"/>
    <mergeCell ref="H212:J212"/>
    <mergeCell ref="H214:J214"/>
    <mergeCell ref="H213:J213"/>
    <mergeCell ref="H210:J210"/>
    <mergeCell ref="H209:J209"/>
    <mergeCell ref="H207:J207"/>
    <mergeCell ref="H198:J198"/>
    <mergeCell ref="C197:J197"/>
    <mergeCell ref="H206:J206"/>
    <mergeCell ref="H204:J204"/>
    <mergeCell ref="H202:J202"/>
    <mergeCell ref="H200:J200"/>
    <mergeCell ref="C163:J163"/>
    <mergeCell ref="C120:J120"/>
    <mergeCell ref="C145:J145"/>
    <mergeCell ref="C100:J100"/>
    <mergeCell ref="C73:J73"/>
    <mergeCell ref="D68:J68"/>
    <mergeCell ref="D66:J66"/>
    <mergeCell ref="D65:J65"/>
    <mergeCell ref="D67:J67"/>
    <mergeCell ref="D64:J64"/>
    <mergeCell ref="D59:J59"/>
    <mergeCell ref="D60:J60"/>
    <mergeCell ref="D63:J63"/>
    <mergeCell ref="D61:J61"/>
    <mergeCell ref="D58:J58"/>
    <mergeCell ref="D57:J57"/>
    <mergeCell ref="D56:J56"/>
    <mergeCell ref="D45:J45"/>
    <mergeCell ref="C50:J50"/>
    <mergeCell ref="C52:J52"/>
    <mergeCell ref="C53:J53"/>
    <mergeCell ref="C55:J55"/>
    <mergeCell ref="D49:J49"/>
    <mergeCell ref="E48:J48"/>
    <mergeCell ref="E47:J47"/>
    <mergeCell ref="E46:J46"/>
    <mergeCell ref="G43:J43"/>
    <mergeCell ref="G42:J42"/>
    <mergeCell ref="D33:J33"/>
    <mergeCell ref="G38:J38"/>
    <mergeCell ref="G39:J39"/>
    <mergeCell ref="G40:J40"/>
    <mergeCell ref="G41:J41"/>
    <mergeCell ref="G34:J34"/>
    <mergeCell ref="G35:J35"/>
    <mergeCell ref="G36:J36"/>
    <mergeCell ref="G37:J37"/>
    <mergeCell ref="D31:J31"/>
    <mergeCell ref="D32:J32"/>
    <mergeCell ref="D29:J29"/>
    <mergeCell ref="D28:J28"/>
    <mergeCell ref="D26:J26"/>
    <mergeCell ref="C23:J23"/>
    <mergeCell ref="D25:J25"/>
    <mergeCell ref="C24:J24"/>
    <mergeCell ref="F18:J18"/>
    <mergeCell ref="F21:J21"/>
    <mergeCell ref="F19:J19"/>
    <mergeCell ref="F20:J20"/>
    <mergeCell ref="F17:J17"/>
    <mergeCell ref="C3:J3"/>
    <mergeCell ref="C9:J9"/>
    <mergeCell ref="D11:J11"/>
    <mergeCell ref="D14:J14"/>
    <mergeCell ref="D15:J15"/>
    <mergeCell ref="F16:J16"/>
    <mergeCell ref="D10:J10"/>
    <mergeCell ref="D13:J13"/>
    <mergeCell ref="C4:J4"/>
    <mergeCell ref="C6:J6"/>
    <mergeCell ref="C7:J7"/>
  </mergeCells>
  <pageMargins left="0.5902778" right="0.5902778" top="0.5902778" bottom="0.5902778" header="0" footer="0"/>
  <pageSetup r:id="rId1"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DESKTOP-C3IFJA8\PC30</dc:creator>
  <cp:lastModifiedBy>DESKTOP-C3IFJA8\PC30</cp:lastModifiedBy>
  <dcterms:created xsi:type="dcterms:W3CDTF">2018-10-29T11:01:41Z</dcterms:created>
  <dcterms:modified xsi:type="dcterms:W3CDTF">2018-10-29T11:01:45Z</dcterms:modified>
</cp:coreProperties>
</file>